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\Google Drive\Externo\Contabil\CRESS\Proposta Orcamentaria\2018\"/>
    </mc:Choice>
  </mc:AlternateContent>
  <bookViews>
    <workbookView xWindow="240" yWindow="525" windowWidth="18855" windowHeight="11190"/>
  </bookViews>
  <sheets>
    <sheet name="Orçamento" sheetId="1" r:id="rId1"/>
    <sheet name="Evolução 2017" sheetId="2" r:id="rId2"/>
    <sheet name="Despesas" sheetId="4" r:id="rId3"/>
  </sheets>
  <definedNames>
    <definedName name="_xlnm._FilterDatabase" localSheetId="0" hidden="1">Orçamento!$D$19:$G$20</definedName>
  </definedNames>
  <calcPr calcId="162913"/>
</workbook>
</file>

<file path=xl/calcChain.xml><?xml version="1.0" encoding="utf-8"?>
<calcChain xmlns="http://schemas.openxmlformats.org/spreadsheetml/2006/main">
  <c r="AQ24" i="1" l="1"/>
  <c r="AQ25" i="1"/>
  <c r="AQ54" i="1" l="1"/>
  <c r="AR54" i="1"/>
  <c r="AP70" i="1" l="1"/>
  <c r="AQ140" i="1"/>
  <c r="AQ53" i="1"/>
  <c r="AQ88" i="1"/>
  <c r="BE21" i="4" l="1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2" i="4"/>
  <c r="BE93" i="4"/>
  <c r="BE94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1" i="4"/>
  <c r="BE122" i="4"/>
  <c r="BE123" i="4"/>
  <c r="BE124" i="4"/>
  <c r="BE125" i="4"/>
  <c r="BE126" i="4"/>
  <c r="BE127" i="4"/>
  <c r="BE128" i="4"/>
  <c r="BE129" i="4"/>
  <c r="BE130" i="4"/>
  <c r="BE131" i="4"/>
  <c r="BE132" i="4"/>
  <c r="BE133" i="4"/>
  <c r="BE20" i="4"/>
  <c r="AQ28" i="1"/>
  <c r="AQ27" i="1" s="1"/>
  <c r="AQ26" i="1" s="1"/>
  <c r="AQ31" i="1"/>
  <c r="AQ30" i="1" s="1"/>
  <c r="AQ29" i="1" s="1"/>
  <c r="AQ32" i="1"/>
  <c r="AQ33" i="1"/>
  <c r="AQ35" i="1"/>
  <c r="AQ34" i="1" s="1"/>
  <c r="AQ37" i="1"/>
  <c r="AQ36" i="1" s="1"/>
  <c r="AQ38" i="1"/>
  <c r="AQ41" i="1"/>
  <c r="AQ39" i="1" s="1"/>
  <c r="AQ40" i="1" s="1"/>
  <c r="AQ44" i="1"/>
  <c r="AQ43" i="1" s="1"/>
  <c r="AQ42" i="1" s="1"/>
  <c r="AQ23" i="1" s="1"/>
  <c r="AQ55" i="1"/>
  <c r="AQ52" i="1" s="1"/>
  <c r="AQ51" i="1" s="1"/>
  <c r="AQ59" i="1"/>
  <c r="AQ58" i="1" s="1"/>
  <c r="AQ60" i="1"/>
  <c r="AQ61" i="1"/>
  <c r="AQ62" i="1"/>
  <c r="AQ65" i="1"/>
  <c r="AQ64" i="1" s="1"/>
  <c r="AQ66" i="1"/>
  <c r="AQ67" i="1"/>
  <c r="AQ69" i="1"/>
  <c r="AQ68" i="1" s="1"/>
  <c r="AQ72" i="1"/>
  <c r="AQ73" i="1"/>
  <c r="AQ74" i="1"/>
  <c r="AQ75" i="1"/>
  <c r="AQ76" i="1"/>
  <c r="AQ77" i="1"/>
  <c r="AQ78" i="1"/>
  <c r="AQ79" i="1"/>
  <c r="AQ80" i="1"/>
  <c r="AQ81" i="1"/>
  <c r="AQ83" i="1"/>
  <c r="AQ86" i="1"/>
  <c r="AQ87" i="1"/>
  <c r="AQ98" i="1"/>
  <c r="AQ99" i="1"/>
  <c r="AQ100" i="1"/>
  <c r="AQ101" i="1"/>
  <c r="AQ102" i="1"/>
  <c r="AQ105" i="1"/>
  <c r="AQ104" i="1" s="1"/>
  <c r="AQ106" i="1"/>
  <c r="AQ107" i="1"/>
  <c r="AQ112" i="1"/>
  <c r="AQ114" i="1"/>
  <c r="AQ115" i="1"/>
  <c r="AQ116" i="1"/>
  <c r="AQ118" i="1"/>
  <c r="AQ119" i="1"/>
  <c r="AQ120" i="1"/>
  <c r="AQ122" i="1"/>
  <c r="AQ123" i="1"/>
  <c r="AQ124" i="1"/>
  <c r="AQ126" i="1"/>
  <c r="AQ125" i="1" s="1"/>
  <c r="AQ127" i="1"/>
  <c r="AQ129" i="1"/>
  <c r="AQ130" i="1"/>
  <c r="AQ132" i="1"/>
  <c r="AQ133" i="1"/>
  <c r="AQ134" i="1"/>
  <c r="AQ135" i="1"/>
  <c r="AQ136" i="1"/>
  <c r="AQ137" i="1"/>
  <c r="AQ138" i="1"/>
  <c r="AQ139" i="1"/>
  <c r="AQ144" i="1"/>
  <c r="AQ143" i="1" s="1"/>
  <c r="AQ145" i="1"/>
  <c r="AQ146" i="1"/>
  <c r="AQ147" i="1"/>
  <c r="AQ148" i="1"/>
  <c r="AQ149" i="1"/>
  <c r="AQ151" i="1"/>
  <c r="AQ150" i="1" s="1"/>
  <c r="AQ152" i="1"/>
  <c r="AQ154" i="1"/>
  <c r="AQ153" i="1" s="1"/>
  <c r="AQ155" i="1"/>
  <c r="AQ157" i="1"/>
  <c r="AQ156" i="1" s="1"/>
  <c r="AQ160" i="1"/>
  <c r="AQ159" i="1" s="1"/>
  <c r="AQ158" i="1" s="1"/>
  <c r="AQ164" i="1"/>
  <c r="AQ163" i="1" s="1"/>
  <c r="AQ162" i="1" s="1"/>
  <c r="AQ161" i="1" s="1"/>
  <c r="AQ166" i="1"/>
  <c r="AQ165" i="1" s="1"/>
  <c r="AQ167" i="1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6" i="4"/>
  <c r="BD87" i="4"/>
  <c r="BD88" i="4"/>
  <c r="BD89" i="4"/>
  <c r="BD90" i="4"/>
  <c r="BD91" i="4"/>
  <c r="BD92" i="4"/>
  <c r="BD93" i="4"/>
  <c r="BD94" i="4"/>
  <c r="BD95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115" i="4"/>
  <c r="BD116" i="4"/>
  <c r="BD117" i="4"/>
  <c r="BD118" i="4"/>
  <c r="BD119" i="4"/>
  <c r="BD120" i="4"/>
  <c r="BD121" i="4"/>
  <c r="BD122" i="4"/>
  <c r="BD123" i="4"/>
  <c r="BD124" i="4"/>
  <c r="BD125" i="4"/>
  <c r="BD126" i="4"/>
  <c r="BD127" i="4"/>
  <c r="BD128" i="4"/>
  <c r="BD129" i="4"/>
  <c r="BD130" i="4"/>
  <c r="BD131" i="4"/>
  <c r="BD132" i="4"/>
  <c r="BD133" i="4"/>
  <c r="BD20" i="4"/>
  <c r="BB20" i="4"/>
  <c r="AQ128" i="1" l="1"/>
  <c r="AQ22" i="1"/>
  <c r="AR22" i="1" s="1"/>
  <c r="AQ71" i="1"/>
  <c r="AQ113" i="1"/>
  <c r="AQ117" i="1"/>
  <c r="AQ108" i="1"/>
  <c r="AQ70" i="1" s="1"/>
  <c r="AQ82" i="1"/>
  <c r="AQ131" i="1"/>
  <c r="AQ121" i="1"/>
  <c r="AQ97" i="1"/>
  <c r="BB21" i="4"/>
  <c r="BC21" i="4" s="1"/>
  <c r="BB22" i="4"/>
  <c r="BC22" i="4" s="1"/>
  <c r="BB23" i="4"/>
  <c r="BC23" i="4" s="1"/>
  <c r="BB24" i="4"/>
  <c r="BC24" i="4" s="1"/>
  <c r="BB25" i="4"/>
  <c r="BC25" i="4" s="1"/>
  <c r="BB26" i="4"/>
  <c r="BC26" i="4" s="1"/>
  <c r="BB27" i="4"/>
  <c r="BC27" i="4" s="1"/>
  <c r="BB28" i="4"/>
  <c r="BC28" i="4" s="1"/>
  <c r="BB29" i="4"/>
  <c r="BC29" i="4" s="1"/>
  <c r="BB30" i="4"/>
  <c r="BC30" i="4" s="1"/>
  <c r="BB31" i="4"/>
  <c r="BC31" i="4" s="1"/>
  <c r="BB32" i="4"/>
  <c r="BC32" i="4" s="1"/>
  <c r="BB33" i="4"/>
  <c r="BC33" i="4" s="1"/>
  <c r="BB34" i="4"/>
  <c r="BC34" i="4" s="1"/>
  <c r="BB35" i="4"/>
  <c r="BC35" i="4" s="1"/>
  <c r="BB36" i="4"/>
  <c r="BC36" i="4" s="1"/>
  <c r="BB37" i="4"/>
  <c r="BC37" i="4" s="1"/>
  <c r="BB38" i="4"/>
  <c r="BC38" i="4" s="1"/>
  <c r="BB39" i="4"/>
  <c r="BC39" i="4" s="1"/>
  <c r="BB40" i="4"/>
  <c r="BC40" i="4" s="1"/>
  <c r="BB41" i="4"/>
  <c r="BC41" i="4" s="1"/>
  <c r="BB42" i="4"/>
  <c r="BC42" i="4" s="1"/>
  <c r="BB43" i="4"/>
  <c r="BC43" i="4" s="1"/>
  <c r="BB44" i="4"/>
  <c r="BC44" i="4" s="1"/>
  <c r="BB45" i="4"/>
  <c r="BC45" i="4" s="1"/>
  <c r="BB46" i="4"/>
  <c r="BC46" i="4" s="1"/>
  <c r="BB47" i="4"/>
  <c r="BC47" i="4" s="1"/>
  <c r="BB48" i="4"/>
  <c r="BC48" i="4" s="1"/>
  <c r="BB49" i="4"/>
  <c r="BC49" i="4" s="1"/>
  <c r="BB50" i="4"/>
  <c r="BC50" i="4" s="1"/>
  <c r="BB51" i="4"/>
  <c r="BC51" i="4" s="1"/>
  <c r="BB52" i="4"/>
  <c r="BC52" i="4" s="1"/>
  <c r="BB53" i="4"/>
  <c r="BC53" i="4" s="1"/>
  <c r="BB54" i="4"/>
  <c r="BC54" i="4" s="1"/>
  <c r="BB55" i="4"/>
  <c r="BC55" i="4" s="1"/>
  <c r="BB56" i="4"/>
  <c r="BC56" i="4" s="1"/>
  <c r="BB57" i="4"/>
  <c r="BC57" i="4" s="1"/>
  <c r="BB58" i="4"/>
  <c r="BC58" i="4" s="1"/>
  <c r="BB59" i="4"/>
  <c r="BC59" i="4" s="1"/>
  <c r="BB60" i="4"/>
  <c r="BC60" i="4" s="1"/>
  <c r="BB61" i="4"/>
  <c r="BC61" i="4" s="1"/>
  <c r="BB62" i="4"/>
  <c r="BC62" i="4" s="1"/>
  <c r="BB63" i="4"/>
  <c r="BC63" i="4" s="1"/>
  <c r="BB64" i="4"/>
  <c r="BC64" i="4" s="1"/>
  <c r="BB65" i="4"/>
  <c r="BC65" i="4" s="1"/>
  <c r="BB66" i="4"/>
  <c r="BC66" i="4" s="1"/>
  <c r="BB67" i="4"/>
  <c r="BC67" i="4" s="1"/>
  <c r="BB68" i="4"/>
  <c r="BC68" i="4" s="1"/>
  <c r="BB69" i="4"/>
  <c r="BC69" i="4" s="1"/>
  <c r="BB70" i="4"/>
  <c r="BC70" i="4" s="1"/>
  <c r="BB71" i="4"/>
  <c r="BC71" i="4" s="1"/>
  <c r="BB72" i="4"/>
  <c r="BC72" i="4" s="1"/>
  <c r="BB73" i="4"/>
  <c r="BC73" i="4" s="1"/>
  <c r="BB74" i="4"/>
  <c r="BC74" i="4" s="1"/>
  <c r="BB75" i="4"/>
  <c r="BC75" i="4" s="1"/>
  <c r="BB76" i="4"/>
  <c r="BC76" i="4" s="1"/>
  <c r="BB77" i="4"/>
  <c r="BC77" i="4" s="1"/>
  <c r="BB78" i="4"/>
  <c r="BC78" i="4" s="1"/>
  <c r="BB79" i="4"/>
  <c r="BC79" i="4" s="1"/>
  <c r="BB80" i="4"/>
  <c r="BC80" i="4" s="1"/>
  <c r="BB81" i="4"/>
  <c r="BC81" i="4" s="1"/>
  <c r="BB82" i="4"/>
  <c r="BC82" i="4" s="1"/>
  <c r="BB83" i="4"/>
  <c r="BC83" i="4" s="1"/>
  <c r="BB84" i="4"/>
  <c r="BC84" i="4" s="1"/>
  <c r="BB85" i="4"/>
  <c r="BC85" i="4" s="1"/>
  <c r="BB86" i="4"/>
  <c r="BC86" i="4" s="1"/>
  <c r="BB87" i="4"/>
  <c r="BC87" i="4" s="1"/>
  <c r="BB88" i="4"/>
  <c r="BC88" i="4" s="1"/>
  <c r="BB89" i="4"/>
  <c r="BC89" i="4" s="1"/>
  <c r="BB90" i="4"/>
  <c r="BC90" i="4" s="1"/>
  <c r="BB91" i="4"/>
  <c r="BC91" i="4" s="1"/>
  <c r="BB92" i="4"/>
  <c r="BC92" i="4" s="1"/>
  <c r="BB93" i="4"/>
  <c r="BC93" i="4" s="1"/>
  <c r="BB94" i="4"/>
  <c r="BC94" i="4" s="1"/>
  <c r="BB95" i="4"/>
  <c r="BC95" i="4" s="1"/>
  <c r="BB96" i="4"/>
  <c r="BC96" i="4" s="1"/>
  <c r="BB97" i="4"/>
  <c r="BC97" i="4" s="1"/>
  <c r="BB98" i="4"/>
  <c r="BC98" i="4" s="1"/>
  <c r="BB99" i="4"/>
  <c r="BC99" i="4" s="1"/>
  <c r="BB100" i="4"/>
  <c r="BC100" i="4" s="1"/>
  <c r="BB101" i="4"/>
  <c r="BC101" i="4" s="1"/>
  <c r="BB102" i="4"/>
  <c r="BC102" i="4" s="1"/>
  <c r="BB103" i="4"/>
  <c r="BC103" i="4" s="1"/>
  <c r="BB104" i="4"/>
  <c r="BC104" i="4" s="1"/>
  <c r="BB105" i="4"/>
  <c r="BC105" i="4" s="1"/>
  <c r="BB106" i="4"/>
  <c r="BC106" i="4" s="1"/>
  <c r="BB107" i="4"/>
  <c r="BC107" i="4" s="1"/>
  <c r="BB108" i="4"/>
  <c r="BC108" i="4" s="1"/>
  <c r="BB109" i="4"/>
  <c r="BC109" i="4" s="1"/>
  <c r="BB110" i="4"/>
  <c r="BC110" i="4" s="1"/>
  <c r="BB111" i="4"/>
  <c r="BC111" i="4" s="1"/>
  <c r="BB112" i="4"/>
  <c r="BC112" i="4" s="1"/>
  <c r="BB113" i="4"/>
  <c r="BC113" i="4" s="1"/>
  <c r="BB114" i="4"/>
  <c r="BC114" i="4" s="1"/>
  <c r="BB115" i="4"/>
  <c r="BC115" i="4" s="1"/>
  <c r="BB116" i="4"/>
  <c r="BC116" i="4" s="1"/>
  <c r="BB117" i="4"/>
  <c r="BC117" i="4" s="1"/>
  <c r="BB118" i="4"/>
  <c r="BC118" i="4" s="1"/>
  <c r="BB119" i="4"/>
  <c r="BC119" i="4" s="1"/>
  <c r="BB120" i="4"/>
  <c r="BC120" i="4" s="1"/>
  <c r="BB121" i="4"/>
  <c r="BC121" i="4" s="1"/>
  <c r="BB122" i="4"/>
  <c r="BC122" i="4" s="1"/>
  <c r="BB123" i="4"/>
  <c r="BC123" i="4" s="1"/>
  <c r="BB124" i="4"/>
  <c r="BC124" i="4" s="1"/>
  <c r="BB125" i="4"/>
  <c r="BC125" i="4" s="1"/>
  <c r="BB126" i="4"/>
  <c r="BC126" i="4" s="1"/>
  <c r="BB127" i="4"/>
  <c r="BC127" i="4" s="1"/>
  <c r="BB128" i="4"/>
  <c r="BC128" i="4" s="1"/>
  <c r="BB129" i="4"/>
  <c r="BC129" i="4" s="1"/>
  <c r="BB130" i="4"/>
  <c r="BC130" i="4" s="1"/>
  <c r="BB131" i="4"/>
  <c r="BC131" i="4" s="1"/>
  <c r="BB132" i="4"/>
  <c r="BC132" i="4" s="1"/>
  <c r="BB133" i="4"/>
  <c r="BC133" i="4" s="1"/>
  <c r="BC20" i="4"/>
  <c r="AQ63" i="1" l="1"/>
  <c r="AQ50" i="1" s="1"/>
  <c r="AQ49" i="1" s="1"/>
  <c r="AQ48" i="1" s="1"/>
  <c r="AQ47" i="1" s="1"/>
</calcChain>
</file>

<file path=xl/sharedStrings.xml><?xml version="1.0" encoding="utf-8"?>
<sst xmlns="http://schemas.openxmlformats.org/spreadsheetml/2006/main" count="663" uniqueCount="325">
  <si>
    <t>CRESS/GO - 19ªRegião</t>
  </si>
  <si>
    <t>Conselho Regional de Serviço Social</t>
  </si>
  <si>
    <t>CNPJ: 00.755.819/0001-69</t>
  </si>
  <si>
    <t>Proposta Orçamentária - Exercício 2017</t>
  </si>
  <si>
    <t>6.2.1 - EXECUÇÃO DA RECEITA</t>
  </si>
  <si>
    <t>6.2.1.1 - RECEITA A REALIZAR</t>
  </si>
  <si>
    <t xml:space="preserve">6.2.1.1.1 - RECEITA CORRENTE </t>
  </si>
  <si>
    <t>6.2.1.1.1.02 - RECEITAS DE CONTRIBUICOES</t>
  </si>
  <si>
    <t>6.2.1.1.1.02.01 - RECEITA DE CONTRIBUIÇÕES</t>
  </si>
  <si>
    <t>6.2.1.1.1.02.01.01 - ANUIDADES</t>
  </si>
  <si>
    <t>6.2.1.1.1.02.01.01.001 - Pessoa Física</t>
  </si>
  <si>
    <t>6.2.1.1.1.05 - RECEITA DE SERVIÇOS</t>
  </si>
  <si>
    <t xml:space="preserve">6.2.1.1.1.05.01 - EMOLUMENTOS COM INSCRIÇOES </t>
  </si>
  <si>
    <t>6.2.1.1.1.05.01.01 - Pessoa Física</t>
  </si>
  <si>
    <t xml:space="preserve">6.2.1.1.1.05.02 - EMOLUMENTOS COM EXPEDIÇÕES DE CARTEIRAS </t>
  </si>
  <si>
    <t>6.2.1.1.1.05.02.01 - Pessoa Física</t>
  </si>
  <si>
    <t>6.2.1.1.1.05.07 - RECEITAS DIVERSAS DE SERVIÇOS</t>
  </si>
  <si>
    <t>6.2.1.1.1.05.07.02 - Venda de Livros e Agendas</t>
  </si>
  <si>
    <t xml:space="preserve">6.2.1.1.1.06 - FINANCEIRAS </t>
  </si>
  <si>
    <t xml:space="preserve">6.2.1.1.1.06.05 - ATUALIZAÇÃO MONETÁRIA </t>
  </si>
  <si>
    <t>6.2.1.1.1.06.05.08 - Rendimento de Aplicação Financeira</t>
  </si>
  <si>
    <t>6.2.1.1.1.08 - OUTRAS RECEITAS CORRENTES</t>
  </si>
  <si>
    <t xml:space="preserve">6.2.1.1.1.08.02 - MULTAS DE INFRAÇÕES </t>
  </si>
  <si>
    <t>6.2.1.1.1.08.02.01 - Pessoas Físicas</t>
  </si>
  <si>
    <t>6.2.1.1.2 - RECEITA DE CAPITAL</t>
  </si>
  <si>
    <t>6.2.1.1.2.05 - OUTRAS RECEITAS DE CAPITAL</t>
  </si>
  <si>
    <t>6.2.1.1.2.05.01 - SUPERÁVIT DO EXERCÍCIO CORRENTE</t>
  </si>
  <si>
    <t>6.2.1.1.2.05.01.01 - SALDO DE EXERCÍCIOS ANTERIORES (Superávit do Orçamento Corrente)</t>
  </si>
  <si>
    <t xml:space="preserve">6.2.2 - EXECUÇÃO DA DESPESA                </t>
  </si>
  <si>
    <t xml:space="preserve">6.2.2.1 - DISPONIBILIDADES DE CREDITO                     </t>
  </si>
  <si>
    <t>6.2.2.1.1 - CRÉDITO DISPONÍVEL DA DESPESA</t>
  </si>
  <si>
    <t>6.2.2.1.1.01 - CRÉDITO DISPONÍVEL DESPESA CORRENTE</t>
  </si>
  <si>
    <t>6.2.2.1.1.01.01 - PESSOAL E ENCARGOS SOCIAIS</t>
  </si>
  <si>
    <t>6.2.2.1.1.01.01.01 - REMUNERAÇÃO PESSOAL</t>
  </si>
  <si>
    <t xml:space="preserve">6.2.2.1.1.01.01.01.001 - Salários </t>
  </si>
  <si>
    <t xml:space="preserve">6.2.2.1.1.01.01.01.002 - Adicional p/ Tempo de Serviço </t>
  </si>
  <si>
    <t>6.2.2.1.1.01.01.01.004 - Gratificações</t>
  </si>
  <si>
    <t>6.2.2.1.1.01.01.01.006 - 13º Salário</t>
  </si>
  <si>
    <t>6.2.2.1.1.01.01.01.007 - Férias e 1/3 de Férias</t>
  </si>
  <si>
    <t>6.2.2.1.1.01.01.02 - ENCARGOS PATRONAIS</t>
  </si>
  <si>
    <t xml:space="preserve">6.2.2.1.1.01.01.02.001 - INSS Patronal </t>
  </si>
  <si>
    <t>6.2.2.1.1.01.01.02.002 - INSS Terceiros</t>
  </si>
  <si>
    <t>6.2.2.1.1.01.01.02.003 - FGTS</t>
  </si>
  <si>
    <t xml:space="preserve">6.2.2.1.1.01.01.02.004 - PIS/PASEP Sobre Folha de Pagamento </t>
  </si>
  <si>
    <t>6.2.2.1.1.01.04 - OUTRAS DESPESAS CORRENTES</t>
  </si>
  <si>
    <t>6.2.2.1.1.01.04.01 - BENEFÍCIOS A PESSOAL</t>
  </si>
  <si>
    <t xml:space="preserve">6.2.2.1.1.01.04.01.001 - Vale Transporte </t>
  </si>
  <si>
    <t>6.2.2.1.1.01.04.01.002 - Vale Alimentação</t>
  </si>
  <si>
    <t xml:space="preserve">6.2.2.1.1.01.04.01.003 - Plano de Saúde </t>
  </si>
  <si>
    <t>6.2.2.1.1.01.04.02 - BENEFÍCIOS ASSISTENCIAIS</t>
  </si>
  <si>
    <t xml:space="preserve">6.2.2.1.1.01.04.02.002 - Auxílio Creche </t>
  </si>
  <si>
    <t xml:space="preserve">6.2.2.1.1.01.04.03 - USO DE BENS E SERVIÇOS </t>
  </si>
  <si>
    <t>6.2.2.1.1.01.04.03.001 - MATERIAL DE CONSUMO</t>
  </si>
  <si>
    <t xml:space="preserve">6.2.2.1.1.01.04.03.001.001 - Materiais de Expediente </t>
  </si>
  <si>
    <t>6.2.2.1.1.01.04.03.001.004 - Compra de Carteiras e Cédulas</t>
  </si>
  <si>
    <t xml:space="preserve">6.2.2.1.1.01.04.03.001.008 - Materiais de Informática </t>
  </si>
  <si>
    <t xml:space="preserve">6.2.2.1.1.01.04.03.001.011 - Materiais para Manutenção de Bens Móveis </t>
  </si>
  <si>
    <t xml:space="preserve">6.2.2.1.1.01.04.03.001.012 - Materiais para Manutenção de Bens Imóveis/Instalacões </t>
  </si>
  <si>
    <t xml:space="preserve">6.2.2.1.1.01.04.03.001.013 - Material de Copa e Cozinha </t>
  </si>
  <si>
    <t xml:space="preserve">6.2.2.1.1.01.04.03.001.014 - Uniformes, Tecidos e Aviamentos </t>
  </si>
  <si>
    <t>6.2.2.1.1.01.04.03.001.015 - Gêneros Alimentícios e Material de Higiene</t>
  </si>
  <si>
    <t>6.2.2.1.1.01.04.03.001.018 - Materiais de Distribuição Gratuita e Venda /Livros</t>
  </si>
  <si>
    <t>6.2.2.1.1.01.04.03.001.020 - Lanches e Refeições</t>
  </si>
  <si>
    <t>6.2.2.1.1.01.04.03.004 - SERVIÇOS TERCEIROS</t>
  </si>
  <si>
    <t>6.2.2.1.1.01.04.03.004.002 - Serviço de Assessoria Contábil</t>
  </si>
  <si>
    <t>6.2.2.1.1.01.04.03.004.004 - Serviços de Assessoria em Comunicação</t>
  </si>
  <si>
    <t xml:space="preserve">6.2.2.1.1.01.04.03.004.005 - Serviços de Informática </t>
  </si>
  <si>
    <t>6.2.2.1.1.01.04.03.004.006 - Sistemas de Processamento de Dados</t>
  </si>
  <si>
    <t xml:space="preserve">6.2.2.1.1.01.04.03.004.022 - Demais Serviços Profissionais </t>
  </si>
  <si>
    <t>6.2.2.1.1.01.04.03.011 - SEMANA DO ASSISTENTE SOCIAL</t>
  </si>
  <si>
    <t>6.2.2.1.1.01.04.03.011.001 - Pastas / Brindes / Camisetas</t>
  </si>
  <si>
    <t>6.2.2.1.1.01.04.03.011.003 - Outdoor e Faixas</t>
  </si>
  <si>
    <t>6.2.2.1.1.01.04.03.011.004 - Palestrantes / Apresentações</t>
  </si>
  <si>
    <t>6.2.2.1.1.01.04.03.011.005 - Lanches e Refeições</t>
  </si>
  <si>
    <t>6.2.2.1.1.01.04.03.011.007 - Despesas Diversas</t>
  </si>
  <si>
    <t>6.2.2.1.1.01.04.03.011.008 - Diária</t>
  </si>
  <si>
    <t>6.2.2.1.1.01.04.03.011.009 - Transporte</t>
  </si>
  <si>
    <t>6.2.2.1.1.01.04.03.011.010 - Serviços Gráficos</t>
  </si>
  <si>
    <t>6.2.2.1.1.01.04.03.012 - COMISSÃO ADMINISTRATIVO FINANCEIRO</t>
  </si>
  <si>
    <t>6.2.2.1.1.01.04.03.012.001 - Diária</t>
  </si>
  <si>
    <t>6.2.2.1.1.01.04.03.012.002 - Publicações</t>
  </si>
  <si>
    <t>6.2.2.1.1.01.04.03.012.003 - Serviços Gráficos</t>
  </si>
  <si>
    <t>6.2.2.1.1.01.04.03.012.004 - Transporte</t>
  </si>
  <si>
    <t>6.2.2.1.1.01.04.03.012.005 - Correios</t>
  </si>
  <si>
    <t>6.2.2.1.1.01.04.03.012.006 - Concurso Público</t>
  </si>
  <si>
    <t>6.2.2.1.1.01.04.03.013 - COMISSÃO DE ORIENTAÇÃO E FISCALIZAÇÃO</t>
  </si>
  <si>
    <t>6.2.2.1.1.01.04.03.013.001 - Diária</t>
  </si>
  <si>
    <t>6.2.2.1.1.01.04.03.013.002 - Transporte</t>
  </si>
  <si>
    <t>6.2.2.1.1.01.04.03.013.003 - Encontro e Eventos</t>
  </si>
  <si>
    <t>6.2.2.1.1.01.04.03.014 - COMISSÃO AMPLIADA DE ÉTICA E DIREITOS HUMANOS</t>
  </si>
  <si>
    <t>6.2.2.1.1.01.04.03.014.001 - Diária</t>
  </si>
  <si>
    <t>6.2.2.1.1.01.04.03.014.002 - Transporte</t>
  </si>
  <si>
    <t xml:space="preserve">6.2.2.1.1.01.04.03.014.003 - Comissão Permanente de Ética </t>
  </si>
  <si>
    <t>6.2.2.1.1.01.04.03.014.004 - Encontro e Eventos</t>
  </si>
  <si>
    <t>6.2.2.1.1.01.04.03.015 - COMISSÃO DE TRABALHO FORMAÇÃO PROFISSIONAL</t>
  </si>
  <si>
    <t>6.2.2.1.1.01.04.03.015.001 - Diária</t>
  </si>
  <si>
    <t>6.2.2.1.1.01.04.03.015.002 - Transporte</t>
  </si>
  <si>
    <t>6.2.2.1.1.01.04.03.015.003 - Encontro e Eventos</t>
  </si>
  <si>
    <t>6.2.2.1.1.01.04.03.016 - COMISSÃO DE SEGURIDADE SOCIAL</t>
  </si>
  <si>
    <t>6.2.2.1.1.01.04.03.016.001 - Diária</t>
  </si>
  <si>
    <t>6.2.2.1.1.01.04.03.016.002 - Transporte</t>
  </si>
  <si>
    <t>6.2.2.1.1.01.04.03.016.003 - Encontro e Eventos</t>
  </si>
  <si>
    <t>6.2.2.1.1.01.04.03.017 - COMISSÃO DE COMUNICAÇÃO</t>
  </si>
  <si>
    <t>6.2.2.1.1.01.04.03.017.001 - Diária</t>
  </si>
  <si>
    <t>6.2.2.1.1.01.04.03.017.002 - Transporte</t>
  </si>
  <si>
    <t>6.2.2.1.1.01.04.03.017.003 - Encontro e Eventos</t>
  </si>
  <si>
    <t>6.2.2.1.1.01.04.03.018 - ENCONTRO DESCENTRALIZADO</t>
  </si>
  <si>
    <t>6.2.2.1.1.01.04.03.018.001 - Diária</t>
  </si>
  <si>
    <t>6.2.2.1.1.01.04.03.018.002 - Transporte</t>
  </si>
  <si>
    <t>6.2.2.1.1.01.04.03.019 - ENCONTRO NACIONAL CFESS/CRESS</t>
  </si>
  <si>
    <t>6.2.2.1.1.01.04.03.019.001 - Diária</t>
  </si>
  <si>
    <t>6.2.2.1.1.01.04.03.019.002 - Transporte</t>
  </si>
  <si>
    <t>6.2.2.1.1.01.04.03.020 - CURSO DE CAPACITACAO ÉTICA E MOVIMENTO</t>
  </si>
  <si>
    <t>6.2.2.1.1.01.04.03.020.001 - Diária</t>
  </si>
  <si>
    <t xml:space="preserve">6.2.2.1.1.01.04.03.020.002 - Transporte </t>
  </si>
  <si>
    <t>6.2.2.1.1.01.04.03.020.003 - Palestrantes</t>
  </si>
  <si>
    <t>6.2.2.1.1.01.04.03.020.004 - Lanches</t>
  </si>
  <si>
    <t xml:space="preserve">6.2.2.1.1.01.04.03.020.005 - Locações </t>
  </si>
  <si>
    <t xml:space="preserve">6.2.2.1.1.01.04.03.020.006 - Serviços Gráficos </t>
  </si>
  <si>
    <t>6.2.2.1.1.01.04.03.020.007 - Pastas</t>
  </si>
  <si>
    <t xml:space="preserve">6.2.2.1.1.01.04.03.020.008 - Material de Expediente </t>
  </si>
  <si>
    <t>6.2.2.1.1.01.04.04 - OUTROS SERVIÇOS DE TERCEIROS</t>
  </si>
  <si>
    <t xml:space="preserve">6.2.2.1.1.01.04.04.009 - Serviços de Segurança Predial e Preventiva </t>
  </si>
  <si>
    <t>6.2.2.1.1.01.04.04.016 - Custas Judiciais</t>
  </si>
  <si>
    <t xml:space="preserve">6.2.2.1.1.01.04.04.029 - Manutenção e Conservação Bens Móveis </t>
  </si>
  <si>
    <t>6.2.2.1.1.01.04.04.032 - Serviços de Energia Elétrica / Água e Esgoto</t>
  </si>
  <si>
    <t xml:space="preserve">6.2.2.1.1.01.04.04.036 - Serviços de Telecomunicações </t>
  </si>
  <si>
    <t>6.2.2.1.1.01.04.04.037 - Página Eletônica</t>
  </si>
  <si>
    <t xml:space="preserve">6.2.2.1.1.01.05 - TRIBUTÁRIAS E CONTRIBUTIVAS </t>
  </si>
  <si>
    <t xml:space="preserve">6.2.2.1.1.01.05.01 - TRIBUTOS </t>
  </si>
  <si>
    <t xml:space="preserve">6.2.2.1.1.01.05.01.002 - Impostos e Taxas </t>
  </si>
  <si>
    <t xml:space="preserve">6.2.2.1.1.01.06 - DEMAIS DESPESAS CORRENTES </t>
  </si>
  <si>
    <t>6.2.2.1.1.01.06.02 - Indenizações, Restituições e Reposições e Transferência UF</t>
  </si>
  <si>
    <t xml:space="preserve">6.2.2.1.1.01.06.04 - Despesas Miúdas de Pronto Pagamento </t>
  </si>
  <si>
    <t xml:space="preserve">6.2.2.1.1.01.07 - SERVIÇOS BANCÁRIOS </t>
  </si>
  <si>
    <t>6.2.2.1.1.01.07.02 - Despesas Bancárias</t>
  </si>
  <si>
    <t>6.2.2.1.1.01.08 - TRANSFERÊNCIAS CORRENTES</t>
  </si>
  <si>
    <t>6.2.2.1.1.01.08.01 - SUBVENÇÕES SOCIAIS</t>
  </si>
  <si>
    <t>6.2.2.1.1.01.08.01.002 - Fundo Nacional de Auxílio CRESS</t>
  </si>
  <si>
    <t>6.2.2.1.1.02 - CRÉDITO DISPONÍVEL DESPESA DE CAPITAL</t>
  </si>
  <si>
    <t>6.2.2.1.1.02.01 - INVESTIMENTOS</t>
  </si>
  <si>
    <t xml:space="preserve">6.2.2.1.1.02.01.01 - OBRAS, INSTALAÇÕES E REFORMAS </t>
  </si>
  <si>
    <t xml:space="preserve">6.2.2.1.1.02.01.01.002 - Reformas </t>
  </si>
  <si>
    <t xml:space="preserve">6.2.2.1.1.02.01.03 - EQUIPAMENTOS E MATERIAIS PERMANENTES </t>
  </si>
  <si>
    <t xml:space="preserve">6.2.2.1.1.02.01.03.001 - Móveis e Utensílios </t>
  </si>
  <si>
    <t xml:space="preserve">6.2.2.1.1.02.01.03.002 - Máquinas e Equipamentos </t>
  </si>
  <si>
    <t>Conta</t>
  </si>
  <si>
    <t>Ana Ângela Torres Brasil</t>
  </si>
  <si>
    <t>Presidente</t>
  </si>
  <si>
    <t>CRESS/GO</t>
  </si>
  <si>
    <t>737.038.423-34</t>
  </si>
  <si>
    <t>Impresso em: 24/08/2017</t>
  </si>
  <si>
    <t>Evite imprimir. Colabore com o meio ambiente.</t>
  </si>
  <si>
    <t xml:space="preserve">Nara Costa </t>
  </si>
  <si>
    <t>1ª Tesoureira</t>
  </si>
  <si>
    <t>Período: 01/01/2017 a 31/12/2017</t>
  </si>
  <si>
    <t>Sigma Assessoria e Contabilidade Ltda.</t>
  </si>
  <si>
    <t>Assessoria Contábil</t>
  </si>
  <si>
    <t>CRC/GO 001346/O-5</t>
  </si>
  <si>
    <t>009.216.091-32</t>
  </si>
  <si>
    <t>Página:1/1</t>
  </si>
  <si>
    <t>Dotação</t>
  </si>
  <si>
    <t>Brasília-DF, 31 de julho de 2017</t>
  </si>
  <si>
    <t>Total:</t>
  </si>
  <si>
    <t>100,00%</t>
  </si>
  <si>
    <t>0,00%</t>
  </si>
  <si>
    <t>1,70%</t>
  </si>
  <si>
    <t>98,30%</t>
  </si>
  <si>
    <t>21,81%</t>
  </si>
  <si>
    <t>78,19%</t>
  </si>
  <si>
    <t>8,92%</t>
  </si>
  <si>
    <t>91,08%</t>
  </si>
  <si>
    <t>18,21%</t>
  </si>
  <si>
    <t>81,79%</t>
  </si>
  <si>
    <t>4,51%</t>
  </si>
  <si>
    <t>95,49%</t>
  </si>
  <si>
    <t>10,66%</t>
  </si>
  <si>
    <t>89,34%</t>
  </si>
  <si>
    <t>99,71%</t>
  </si>
  <si>
    <t>0,29%</t>
  </si>
  <si>
    <t>35,32%</t>
  </si>
  <si>
    <t>64,68%</t>
  </si>
  <si>
    <t>48,19%</t>
  </si>
  <si>
    <t>51,81%</t>
  </si>
  <si>
    <t>60,11%</t>
  </si>
  <si>
    <t>39,89%</t>
  </si>
  <si>
    <t>24,49%</t>
  </si>
  <si>
    <t>75,51%</t>
  </si>
  <si>
    <t>9,39%</t>
  </si>
  <si>
    <t>90,61%</t>
  </si>
  <si>
    <t>52,80%</t>
  </si>
  <si>
    <t>47,20%</t>
  </si>
  <si>
    <t>82,00%</t>
  </si>
  <si>
    <t>18,00%</t>
  </si>
  <si>
    <t>54,17%</t>
  </si>
  <si>
    <t>45,83%</t>
  </si>
  <si>
    <t>43,09%</t>
  </si>
  <si>
    <t>56,91%</t>
  </si>
  <si>
    <t>59,09%</t>
  </si>
  <si>
    <t>40,91%</t>
  </si>
  <si>
    <t>70,97%</t>
  </si>
  <si>
    <t>29,03%</t>
  </si>
  <si>
    <t>10,00%</t>
  </si>
  <si>
    <t>90,00%</t>
  </si>
  <si>
    <t>64,00%</t>
  </si>
  <si>
    <t>36,00%</t>
  </si>
  <si>
    <t>79,99%</t>
  </si>
  <si>
    <t>20,01%</t>
  </si>
  <si>
    <t>71,94%</t>
  </si>
  <si>
    <t>28,06%</t>
  </si>
  <si>
    <t>81,01%</t>
  </si>
  <si>
    <t>18,99%</t>
  </si>
  <si>
    <t>16,26%</t>
  </si>
  <si>
    <t>83,74%</t>
  </si>
  <si>
    <t>26,75%</t>
  </si>
  <si>
    <t>73,25%</t>
  </si>
  <si>
    <t>4,28%</t>
  </si>
  <si>
    <t>95,72%</t>
  </si>
  <si>
    <t>56,31%</t>
  </si>
  <si>
    <t>43,69%</t>
  </si>
  <si>
    <t>20,09%</t>
  </si>
  <si>
    <t>79,91%</t>
  </si>
  <si>
    <t>24,73%</t>
  </si>
  <si>
    <t>75,27%</t>
  </si>
  <si>
    <t>39,95%</t>
  </si>
  <si>
    <t>60,05%</t>
  </si>
  <si>
    <t>72,35%</t>
  </si>
  <si>
    <t>27,65%</t>
  </si>
  <si>
    <t>12,70%</t>
  </si>
  <si>
    <t>87,30%</t>
  </si>
  <si>
    <t>0,36%</t>
  </si>
  <si>
    <t>99,64%</t>
  </si>
  <si>
    <t>45,86%</t>
  </si>
  <si>
    <t>54,14%</t>
  </si>
  <si>
    <t>32,16%</t>
  </si>
  <si>
    <t>67,84%</t>
  </si>
  <si>
    <t>28,60%</t>
  </si>
  <si>
    <t>71,40%</t>
  </si>
  <si>
    <t>23,01%</t>
  </si>
  <si>
    <t>76,99%</t>
  </si>
  <si>
    <t>57,00%</t>
  </si>
  <si>
    <t>43,00%</t>
  </si>
  <si>
    <t>47,45%</t>
  </si>
  <si>
    <t>52,55%</t>
  </si>
  <si>
    <t>66,88%</t>
  </si>
  <si>
    <t>33,12%</t>
  </si>
  <si>
    <t>41,98%</t>
  </si>
  <si>
    <t>58,02%</t>
  </si>
  <si>
    <t>44,83%</t>
  </si>
  <si>
    <t>55,17%</t>
  </si>
  <si>
    <t>17,54%</t>
  </si>
  <si>
    <t>82,46%</t>
  </si>
  <si>
    <t>72,50%</t>
  </si>
  <si>
    <t>27,50%</t>
  </si>
  <si>
    <t>52,00%</t>
  </si>
  <si>
    <t>48,00%</t>
  </si>
  <si>
    <t>17,17%</t>
  </si>
  <si>
    <t>82,83%</t>
  </si>
  <si>
    <t>6,24%</t>
  </si>
  <si>
    <t>93,76%</t>
  </si>
  <si>
    <t>7,00%</t>
  </si>
  <si>
    <t>93,00%</t>
  </si>
  <si>
    <t>39,85%</t>
  </si>
  <si>
    <t>60,15%</t>
  </si>
  <si>
    <t>28,89%</t>
  </si>
  <si>
    <t>71,11%</t>
  </si>
  <si>
    <t>30,22%</t>
  </si>
  <si>
    <t>69,78%</t>
  </si>
  <si>
    <t>44,70%</t>
  </si>
  <si>
    <t>55,30%</t>
  </si>
  <si>
    <t>21,58%</t>
  </si>
  <si>
    <t>78,42%</t>
  </si>
  <si>
    <t>41,43%</t>
  </si>
  <si>
    <t>58,57%</t>
  </si>
  <si>
    <t>42,78%</t>
  </si>
  <si>
    <t>57,22%</t>
  </si>
  <si>
    <t>48,25%</t>
  </si>
  <si>
    <t>51,75%</t>
  </si>
  <si>
    <t>43,59%</t>
  </si>
  <si>
    <t>56,41%</t>
  </si>
  <si>
    <t>43,45%</t>
  </si>
  <si>
    <t>56,55%</t>
  </si>
  <si>
    <t>47,08%</t>
  </si>
  <si>
    <t>52,92%</t>
  </si>
  <si>
    <t>45,75%</t>
  </si>
  <si>
    <t>54,25%</t>
  </si>
  <si>
    <t>29,00%</t>
  </si>
  <si>
    <t>71,00%</t>
  </si>
  <si>
    <t>45,31%</t>
  </si>
  <si>
    <t>54,69%</t>
  </si>
  <si>
    <t>44,74%</t>
  </si>
  <si>
    <t>55,26%</t>
  </si>
  <si>
    <t>58,42%</t>
  </si>
  <si>
    <t>41,58%</t>
  </si>
  <si>
    <t>15,18%</t>
  </si>
  <si>
    <t>84,82%</t>
  </si>
  <si>
    <t>96,67%</t>
  </si>
  <si>
    <t>3,33%</t>
  </si>
  <si>
    <t>56,67%</t>
  </si>
  <si>
    <t>43,33%</t>
  </si>
  <si>
    <t>42,32%</t>
  </si>
  <si>
    <t>57,68%</t>
  </si>
  <si>
    <t>31,27%</t>
  </si>
  <si>
    <t>68,73%</t>
  </si>
  <si>
    <t>36,51%</t>
  </si>
  <si>
    <t>63,49%</t>
  </si>
  <si>
    <t>38,63%</t>
  </si>
  <si>
    <t>61,37%</t>
  </si>
  <si>
    <t>40,40%</t>
  </si>
  <si>
    <t>59,60%</t>
  </si>
  <si>
    <t>39,27%</t>
  </si>
  <si>
    <t>60,73%</t>
  </si>
  <si>
    <t>Diferença</t>
  </si>
  <si>
    <t>Realiz. Exerc.</t>
  </si>
  <si>
    <t>Realiz. Periodo</t>
  </si>
  <si>
    <t>Orçado</t>
  </si>
  <si>
    <t>Despesa</t>
  </si>
  <si>
    <t>Período: 01/01/2017 a 31/07/2017</t>
  </si>
  <si>
    <t>Comparativo da Despesa Paga</t>
  </si>
  <si>
    <t>6.2.2.1.1.01.04.04.035 - Serviços Cartoriais</t>
  </si>
  <si>
    <t xml:space="preserve">6.2.2.1.1.01.04.03.004.029 - Manutenção e Conservação Bens Móveis </t>
  </si>
  <si>
    <t>6.2.2.1.1.01.04.03.001.016 - Materiais de Decoração</t>
  </si>
  <si>
    <t xml:space="preserve">6.2.2.1.1.01.01.01.009 - Horas Extras </t>
  </si>
  <si>
    <t>Diferenca entre o realizado e a previsao de quanto ainda vai gastar neste ano ate 12.2017.</t>
  </si>
  <si>
    <t>NUCRESS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</si>
</sst>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3" x14ac:knownFonts="1">
    <font>
      <sz val="11"/>
      <color rgb="FF000000"/>
      <name val="Calibri"/>
    </font>
    <font>
      <sz val="18"/>
      <color rgb="FF434343"/>
      <name val="Tahoma"/>
    </font>
    <font>
      <sz val="12"/>
      <color rgb="FF434343"/>
      <name val="Tahoma"/>
    </font>
    <font>
      <sz val="9.75"/>
      <color rgb="FFFFFFFF"/>
      <name val="Times New Roman"/>
    </font>
    <font>
      <sz val="15.75"/>
      <color rgb="FF434343"/>
      <name val="Tahoma"/>
    </font>
    <font>
      <sz val="9.75"/>
      <color rgb="FFFFFFFF"/>
      <name val="Times New Roman"/>
    </font>
    <font>
      <b/>
      <sz val="9.75"/>
      <color rgb="FFFFFFFF"/>
      <name val="Tahoma"/>
    </font>
    <font>
      <sz val="8"/>
      <color rgb="FF000000"/>
      <name val="Tahoma"/>
    </font>
    <font>
      <sz val="8"/>
      <color rgb="FF000000"/>
      <name val="Tahoma"/>
    </font>
    <font>
      <sz val="9.75"/>
      <color rgb="FF000000"/>
      <name val="Times New Roman"/>
    </font>
    <font>
      <b/>
      <sz val="6.75"/>
      <color rgb="FF434343"/>
      <name val="Tahoma"/>
    </font>
    <font>
      <b/>
      <sz val="9.75"/>
      <color rgb="FFFFFFFF"/>
      <name val="Tahoma"/>
    </font>
    <font>
      <sz val="8"/>
      <color rgb="FF000000"/>
      <name val="Tahoma"/>
    </font>
    <font>
      <sz val="8"/>
      <color rgb="FF000000"/>
      <name val="Tahoma"/>
    </font>
    <font>
      <sz val="11"/>
      <color rgb="FF000000"/>
      <name val="Calibri"/>
    </font>
    <font>
      <sz val="10"/>
      <name val="Arial"/>
    </font>
    <font>
      <b/>
      <sz val="9.75"/>
      <color rgb="FF000000"/>
      <name val="Tahoma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434343"/>
      <name val="Tahoma"/>
      <family val="2"/>
    </font>
    <font>
      <sz val="9"/>
      <color rgb="FF434343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imes New Roman"/>
      <family val="1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Calibri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4682B4"/>
      </patternFill>
    </fill>
    <fill>
      <patternFill patternType="none">
        <fgColor rgb="FFFFFFFF"/>
      </patternFill>
    </fill>
    <fill>
      <patternFill patternType="solid">
        <fgColor rgb="FFE0E0E0"/>
      </patternFill>
    </fill>
    <fill>
      <patternFill patternType="solid">
        <fgColor rgb="FF4682B4"/>
      </patternFill>
    </fill>
    <fill>
      <patternFill patternType="solid">
        <fgColor rgb="FFEAEAEA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4682B4"/>
      </patternFill>
    </fill>
    <fill>
      <patternFill patternType="solid">
        <fgColor rgb="FFEAEAEA"/>
      </patternFill>
    </fill>
    <fill>
      <patternFill patternType="none">
        <f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4">
    <xf numFmtId="0" fontId="0" fillId="0" borderId="0"/>
    <xf numFmtId="0" fontId="15" fillId="14" borderId="11"/>
    <xf numFmtId="0" fontId="14" fillId="14" borderId="11"/>
    <xf numFmtId="43" fontId="14" fillId="0" borderId="0" applyFont="0" applyFill="0" applyBorder="0" applyAlignment="0" applyProtection="0"/>
  </cellStyleXfs>
  <cellXfs count="77">
    <xf numFmtId="0" fontId="0" fillId="0" borderId="0" xfId="0"/>
    <xf numFmtId="49" fontId="8" fillId="9" borderId="8" xfId="0" applyNumberFormat="1" applyFont="1" applyFill="1" applyBorder="1" applyAlignment="1">
      <alignment horizontal="left" vertical="center" wrapText="1" shrinkToFit="1"/>
    </xf>
    <xf numFmtId="4" fontId="13" fillId="14" borderId="13" xfId="0" applyNumberFormat="1" applyFont="1" applyFill="1" applyBorder="1" applyAlignment="1">
      <alignment horizontal="right" vertical="center" wrapText="1" shrinkToFit="1"/>
    </xf>
    <xf numFmtId="0" fontId="0" fillId="14" borderId="11" xfId="2" applyFont="1"/>
    <xf numFmtId="0" fontId="6" fillId="12" borderId="11" xfId="2" applyFont="1" applyFill="1" applyBorder="1" applyAlignment="1">
      <alignment horizontal="left" vertical="top" wrapText="1" shrinkToFit="1"/>
    </xf>
    <xf numFmtId="0" fontId="18" fillId="14" borderId="11" xfId="2" applyFont="1"/>
    <xf numFmtId="4" fontId="19" fillId="14" borderId="13" xfId="2" applyNumberFormat="1" applyFont="1" applyFill="1" applyBorder="1" applyAlignment="1">
      <alignment horizontal="right" vertical="center" wrapText="1" shrinkToFit="1"/>
    </xf>
    <xf numFmtId="4" fontId="20" fillId="14" borderId="13" xfId="2" applyNumberFormat="1" applyFont="1" applyFill="1" applyBorder="1" applyAlignment="1">
      <alignment horizontal="right" vertical="center" wrapText="1" shrinkToFit="1"/>
    </xf>
    <xf numFmtId="44" fontId="18" fillId="14" borderId="11" xfId="2" applyNumberFormat="1" applyFont="1"/>
    <xf numFmtId="0" fontId="22" fillId="14" borderId="11" xfId="2" applyFont="1" applyFill="1" applyBorder="1" applyAlignment="1">
      <alignment horizontal="left" vertical="top" wrapText="1" shrinkToFit="1"/>
    </xf>
    <xf numFmtId="0" fontId="18" fillId="14" borderId="11" xfId="2" applyFont="1" applyAlignment="1">
      <alignment wrapText="1"/>
    </xf>
    <xf numFmtId="0" fontId="25" fillId="0" borderId="0" xfId="0" applyFont="1"/>
    <xf numFmtId="0" fontId="17" fillId="0" borderId="0" xfId="0" applyFont="1"/>
    <xf numFmtId="4" fontId="25" fillId="0" borderId="0" xfId="0" applyNumberFormat="1" applyFont="1"/>
    <xf numFmtId="4" fontId="24" fillId="13" borderId="12" xfId="0" applyNumberFormat="1" applyFont="1" applyFill="1" applyBorder="1" applyAlignment="1">
      <alignment horizontal="right" vertical="center" wrapText="1" shrinkToFit="1"/>
    </xf>
    <xf numFmtId="4" fontId="24" fillId="14" borderId="13" xfId="0" applyNumberFormat="1" applyFont="1" applyFill="1" applyBorder="1" applyAlignment="1">
      <alignment horizontal="right" vertical="center" wrapText="1" shrinkToFit="1"/>
    </xf>
    <xf numFmtId="4" fontId="12" fillId="13" borderId="12" xfId="0" applyNumberFormat="1" applyFont="1" applyFill="1" applyBorder="1" applyAlignment="1">
      <alignment horizontal="right" vertical="center" wrapText="1" shrinkToFit="1"/>
    </xf>
    <xf numFmtId="4" fontId="13" fillId="14" borderId="13" xfId="0" applyNumberFormat="1" applyFont="1" applyFill="1" applyBorder="1" applyAlignment="1">
      <alignment horizontal="right" vertical="center" wrapText="1" shrinkToFit="1"/>
    </xf>
    <xf numFmtId="43" fontId="0" fillId="0" borderId="0" xfId="3" applyFont="1"/>
    <xf numFmtId="43" fontId="25" fillId="0" borderId="0" xfId="3" applyFont="1" applyAlignment="1">
      <alignment horizontal="left"/>
    </xf>
    <xf numFmtId="44" fontId="0" fillId="14" borderId="11" xfId="2" applyNumberFormat="1" applyFont="1"/>
    <xf numFmtId="0" fontId="11" fillId="12" borderId="11" xfId="0" applyFont="1" applyFill="1" applyBorder="1" applyAlignment="1">
      <alignment vertical="center" wrapText="1" shrinkToFit="1"/>
    </xf>
    <xf numFmtId="4" fontId="26" fillId="14" borderId="13" xfId="0" applyNumberFormat="1" applyFont="1" applyFill="1" applyBorder="1" applyAlignment="1">
      <alignment horizontal="right" vertical="center" wrapText="1" shrinkToFit="1"/>
    </xf>
    <xf numFmtId="0" fontId="27" fillId="0" borderId="0" xfId="0" applyFont="1"/>
    <xf numFmtId="4" fontId="26" fillId="13" borderId="12" xfId="0" applyNumberFormat="1" applyFont="1" applyFill="1" applyBorder="1" applyAlignment="1">
      <alignment horizontal="right" vertical="center" wrapText="1" shrinkToFit="1"/>
    </xf>
    <xf numFmtId="4" fontId="28" fillId="14" borderId="13" xfId="0" applyNumberFormat="1" applyFont="1" applyFill="1" applyBorder="1" applyAlignment="1">
      <alignment horizontal="right" vertical="center" wrapText="1" shrinkToFit="1"/>
    </xf>
    <xf numFmtId="2" fontId="0" fillId="0" borderId="0" xfId="0" applyNumberFormat="1"/>
    <xf numFmtId="4" fontId="29" fillId="14" borderId="13" xfId="0" applyNumberFormat="1" applyFont="1" applyFill="1" applyBorder="1" applyAlignment="1">
      <alignment horizontal="right" vertical="center" wrapText="1" shrinkToFit="1"/>
    </xf>
    <xf numFmtId="0" fontId="30" fillId="0" borderId="0" xfId="0" applyFont="1"/>
    <xf numFmtId="4" fontId="31" fillId="14" borderId="13" xfId="0" applyNumberFormat="1" applyFont="1" applyFill="1" applyBorder="1" applyAlignment="1">
      <alignment horizontal="right" vertical="center" wrapText="1" shrinkToFit="1"/>
    </xf>
    <xf numFmtId="0" fontId="32" fillId="0" borderId="0" xfId="0" applyFont="1"/>
    <xf numFmtId="4" fontId="29" fillId="13" borderId="12" xfId="0" applyNumberFormat="1" applyFont="1" applyFill="1" applyBorder="1" applyAlignment="1">
      <alignment horizontal="right" vertical="center" wrapText="1" shrinkToFit="1"/>
    </xf>
    <xf numFmtId="4" fontId="31" fillId="13" borderId="12" xfId="0" applyNumberFormat="1" applyFont="1" applyFill="1" applyBorder="1" applyAlignment="1">
      <alignment horizontal="right" vertical="center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2" fillId="3" borderId="2" xfId="0" applyFont="1" applyFill="1" applyBorder="1" applyAlignment="1">
      <alignment horizontal="left" vertical="top" wrapText="1" shrinkToFit="1"/>
    </xf>
    <xf numFmtId="0" fontId="3" fillId="4" borderId="3" xfId="0" applyFont="1" applyFill="1" applyBorder="1" applyAlignment="1">
      <alignment horizontal="left" vertical="top" wrapText="1" shrinkToFit="1"/>
    </xf>
    <xf numFmtId="0" fontId="4" fillId="5" borderId="4" xfId="0" applyFont="1" applyFill="1" applyBorder="1" applyAlignment="1">
      <alignment horizontal="center" vertical="top" wrapText="1" shrinkToFit="1"/>
    </xf>
    <xf numFmtId="0" fontId="5" fillId="6" borderId="5" xfId="0" applyFont="1" applyFill="1" applyBorder="1" applyAlignment="1">
      <alignment horizontal="left" vertical="top" wrapText="1" shrinkToFit="1"/>
    </xf>
    <xf numFmtId="0" fontId="6" fillId="7" borderId="6" xfId="0" applyFont="1" applyFill="1" applyBorder="1" applyAlignment="1">
      <alignment horizontal="left" vertical="center" wrapText="1" shrinkToFit="1"/>
    </xf>
    <xf numFmtId="0" fontId="10" fillId="11" borderId="10" xfId="0" applyFont="1" applyFill="1" applyBorder="1" applyAlignment="1">
      <alignment horizontal="right" vertical="top" wrapText="1" shrinkToFit="1"/>
    </xf>
    <xf numFmtId="0" fontId="9" fillId="10" borderId="9" xfId="0" applyFont="1" applyFill="1" applyBorder="1" applyAlignment="1">
      <alignment horizontal="center" vertical="center" wrapText="1" shrinkToFit="1"/>
    </xf>
    <xf numFmtId="0" fontId="11" fillId="12" borderId="11" xfId="0" applyFont="1" applyFill="1" applyBorder="1" applyAlignment="1">
      <alignment horizontal="right" vertical="center" wrapText="1" shrinkToFit="1"/>
    </xf>
    <xf numFmtId="49" fontId="24" fillId="8" borderId="7" xfId="0" applyNumberFormat="1" applyFont="1" applyFill="1" applyBorder="1" applyAlignment="1">
      <alignment horizontal="left" vertical="center" wrapText="1" shrinkToFit="1"/>
    </xf>
    <xf numFmtId="49" fontId="8" fillId="9" borderId="8" xfId="0" applyNumberFormat="1" applyFont="1" applyFill="1" applyBorder="1" applyAlignment="1">
      <alignment horizontal="left" vertical="center" wrapText="1" shrinkToFit="1"/>
    </xf>
    <xf numFmtId="49" fontId="24" fillId="9" borderId="8" xfId="0" applyNumberFormat="1" applyFont="1" applyFill="1" applyBorder="1" applyAlignment="1">
      <alignment horizontal="left" vertical="center" wrapText="1" shrinkToFit="1"/>
    </xf>
    <xf numFmtId="49" fontId="7" fillId="8" borderId="7" xfId="0" applyNumberFormat="1" applyFont="1" applyFill="1" applyBorder="1" applyAlignment="1">
      <alignment horizontal="left" vertical="center" wrapText="1" shrinkToFit="1"/>
    </xf>
    <xf numFmtId="49" fontId="26" fillId="8" borderId="7" xfId="0" applyNumberFormat="1" applyFont="1" applyFill="1" applyBorder="1" applyAlignment="1">
      <alignment horizontal="left" vertical="center" wrapText="1" shrinkToFit="1"/>
    </xf>
    <xf numFmtId="49" fontId="29" fillId="9" borderId="8" xfId="0" applyNumberFormat="1" applyFont="1" applyFill="1" applyBorder="1" applyAlignment="1">
      <alignment horizontal="left" vertical="center" wrapText="1" shrinkToFit="1"/>
    </xf>
    <xf numFmtId="49" fontId="31" fillId="9" borderId="8" xfId="0" applyNumberFormat="1" applyFont="1" applyFill="1" applyBorder="1" applyAlignment="1">
      <alignment horizontal="left" vertical="center" wrapText="1" shrinkToFit="1"/>
    </xf>
    <xf numFmtId="49" fontId="29" fillId="8" borderId="7" xfId="0" applyNumberFormat="1" applyFont="1" applyFill="1" applyBorder="1" applyAlignment="1">
      <alignment horizontal="left" vertical="center" wrapText="1" shrinkToFit="1"/>
    </xf>
    <xf numFmtId="49" fontId="31" fillId="8" borderId="7" xfId="0" applyNumberFormat="1" applyFont="1" applyFill="1" applyBorder="1" applyAlignment="1">
      <alignment horizontal="left" vertical="center" wrapText="1" shrinkToFit="1"/>
    </xf>
    <xf numFmtId="49" fontId="26" fillId="9" borderId="8" xfId="0" applyNumberFormat="1" applyFont="1" applyFill="1" applyBorder="1" applyAlignment="1">
      <alignment horizontal="left" vertical="center" wrapText="1" shrinkToFit="1"/>
    </xf>
    <xf numFmtId="49" fontId="28" fillId="9" borderId="8" xfId="0" applyNumberFormat="1" applyFont="1" applyFill="1" applyBorder="1" applyAlignment="1">
      <alignment horizontal="left" vertical="center" wrapText="1" shrinkToFit="1"/>
    </xf>
    <xf numFmtId="0" fontId="22" fillId="14" borderId="11" xfId="2" applyFont="1" applyFill="1" applyBorder="1" applyAlignment="1">
      <alignment horizontal="left" vertical="top" wrapText="1" shrinkToFit="1"/>
    </xf>
    <xf numFmtId="0" fontId="20" fillId="14" borderId="13" xfId="2" applyFont="1" applyFill="1" applyBorder="1" applyAlignment="1">
      <alignment horizontal="right" vertical="center" wrapText="1" shrinkToFit="1"/>
    </xf>
    <xf numFmtId="0" fontId="19" fillId="14" borderId="13" xfId="2" applyFont="1" applyFill="1" applyBorder="1" applyAlignment="1">
      <alignment horizontal="right" vertical="center" wrapText="1" shrinkToFit="1"/>
    </xf>
    <xf numFmtId="0" fontId="23" fillId="14" borderId="11" xfId="2" applyFont="1" applyFill="1" applyBorder="1" applyAlignment="1">
      <alignment horizontal="center" vertical="top" wrapText="1" shrinkToFit="1"/>
    </xf>
    <xf numFmtId="0" fontId="22" fillId="14" borderId="11" xfId="2" applyFont="1" applyFill="1" applyBorder="1" applyAlignment="1">
      <alignment horizontal="center" vertical="center" wrapText="1" shrinkToFit="1"/>
    </xf>
    <xf numFmtId="0" fontId="6" fillId="12" borderId="11" xfId="2" applyFont="1" applyFill="1" applyBorder="1" applyAlignment="1">
      <alignment horizontal="left" vertical="top" wrapText="1" shrinkToFit="1"/>
    </xf>
    <xf numFmtId="0" fontId="6" fillId="6" borderId="11" xfId="2" applyFont="1" applyFill="1" applyBorder="1" applyAlignment="1">
      <alignment horizontal="left" vertical="top" wrapText="1" shrinkToFit="1"/>
    </xf>
    <xf numFmtId="4" fontId="20" fillId="14" borderId="13" xfId="2" applyNumberFormat="1" applyFont="1" applyFill="1" applyBorder="1" applyAlignment="1">
      <alignment horizontal="right" vertical="center" wrapText="1" shrinkToFit="1"/>
    </xf>
    <xf numFmtId="4" fontId="19" fillId="14" borderId="13" xfId="2" applyNumberFormat="1" applyFont="1" applyFill="1" applyBorder="1" applyAlignment="1">
      <alignment horizontal="right" vertical="center" wrapText="1" shrinkToFit="1"/>
    </xf>
    <xf numFmtId="0" fontId="16" fillId="14" borderId="11" xfId="2" applyFont="1" applyFill="1" applyBorder="1" applyAlignment="1">
      <alignment horizontal="center" vertical="center" wrapText="1" shrinkToFit="1"/>
    </xf>
    <xf numFmtId="0" fontId="6" fillId="12" borderId="11" xfId="2" applyFont="1" applyFill="1" applyBorder="1" applyAlignment="1">
      <alignment horizontal="right" vertical="top" wrapText="1" shrinkToFit="1"/>
    </xf>
    <xf numFmtId="49" fontId="23" fillId="14" borderId="11" xfId="2" applyNumberFormat="1" applyFont="1" applyFill="1" applyBorder="1" applyAlignment="1">
      <alignment horizontal="right" vertical="top" wrapText="1" shrinkToFit="1"/>
    </xf>
    <xf numFmtId="0" fontId="21" fillId="14" borderId="11" xfId="2" applyFont="1" applyFill="1" applyBorder="1" applyAlignment="1">
      <alignment horizontal="right" vertical="center" wrapText="1" shrinkToFit="1"/>
    </xf>
    <xf numFmtId="0" fontId="10" fillId="14" borderId="11" xfId="2" applyFont="1" applyFill="1" applyBorder="1" applyAlignment="1">
      <alignment horizontal="right" vertical="top" wrapText="1" shrinkToFit="1"/>
    </xf>
    <xf numFmtId="0" fontId="23" fillId="14" borderId="11" xfId="2" applyFont="1" applyFill="1" applyBorder="1" applyAlignment="1">
      <alignment horizontal="left" vertical="top" wrapText="1" shrinkToFit="1"/>
    </xf>
    <xf numFmtId="0" fontId="21" fillId="14" borderId="11" xfId="2" applyFont="1" applyFill="1" applyBorder="1" applyAlignment="1">
      <alignment horizontal="left" vertical="top" wrapText="1" shrinkToFit="1"/>
    </xf>
    <xf numFmtId="49" fontId="23" fillId="14" borderId="11" xfId="2" applyNumberFormat="1" applyFont="1" applyFill="1" applyBorder="1" applyAlignment="1">
      <alignment horizontal="center" vertical="top" wrapText="1" shrinkToFit="1"/>
    </xf>
    <xf numFmtId="49" fontId="19" fillId="14" borderId="8" xfId="2" applyNumberFormat="1" applyFont="1" applyFill="1" applyBorder="1" applyAlignment="1">
      <alignment horizontal="left" vertical="center" wrapText="1" shrinkToFit="1"/>
    </xf>
    <xf numFmtId="49" fontId="20" fillId="14" borderId="8" xfId="2" applyNumberFormat="1" applyFont="1" applyFill="1" applyBorder="1" applyAlignment="1">
      <alignment horizontal="left" vertical="center" wrapText="1" shrinkToFit="1"/>
    </xf>
    <xf numFmtId="0" fontId="23" fillId="14" borderId="11" xfId="2" applyFont="1" applyFill="1" applyBorder="1" applyAlignment="1">
      <alignment horizontal="left" vertical="center" wrapText="1" shrinkToFit="1"/>
    </xf>
    <xf numFmtId="0" fontId="1" fillId="14" borderId="11" xfId="2" applyFont="1" applyFill="1" applyBorder="1" applyAlignment="1">
      <alignment horizontal="left" vertical="top" wrapText="1" shrinkToFit="1"/>
    </xf>
    <xf numFmtId="0" fontId="2" fillId="14" borderId="11" xfId="2" applyFont="1" applyFill="1" applyBorder="1" applyAlignment="1">
      <alignment horizontal="left" vertical="top" wrapText="1" shrinkToFit="1"/>
    </xf>
    <xf numFmtId="0" fontId="4" fillId="14" borderId="11" xfId="2" applyFont="1" applyFill="1" applyBorder="1" applyAlignment="1">
      <alignment horizontal="center" vertical="top" wrapText="1" shrinkToFit="1"/>
    </xf>
    <xf numFmtId="0" fontId="21" fillId="14" borderId="11" xfId="2" applyFont="1" applyFill="1" applyBorder="1" applyAlignment="1">
      <alignment horizontal="left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7162800" cy="6667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7153275" cy="66675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167</xdr:row>
      <xdr:rowOff>0</xdr:rowOff>
    </xdr:from>
    <xdr:ext cx="1714500" cy="276225"/>
    <xdr:pic>
      <xdr:nvPicPr>
        <xdr:cNvPr id="4" name="Picture 3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13</xdr:col>
      <xdr:colOff>0</xdr:colOff>
      <xdr:row>167</xdr:row>
      <xdr:rowOff>0</xdr:rowOff>
    </xdr:from>
    <xdr:ext cx="1704975" cy="276225"/>
    <xdr:pic>
      <xdr:nvPicPr>
        <xdr:cNvPr id="8" name="Picture 7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24</xdr:col>
      <xdr:colOff>0</xdr:colOff>
      <xdr:row>167</xdr:row>
      <xdr:rowOff>0</xdr:rowOff>
    </xdr:from>
    <xdr:ext cx="1704975" cy="276225"/>
    <xdr:pic>
      <xdr:nvPicPr>
        <xdr:cNvPr id="10" name="Picture 9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37</xdr:col>
      <xdr:colOff>0</xdr:colOff>
      <xdr:row>167</xdr:row>
      <xdr:rowOff>0</xdr:rowOff>
    </xdr:from>
    <xdr:ext cx="1714500" cy="276225"/>
    <xdr:pic>
      <xdr:nvPicPr>
        <xdr:cNvPr id="12" name="Picture 11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39</xdr:col>
      <xdr:colOff>0</xdr:colOff>
      <xdr:row>0</xdr:row>
      <xdr:rowOff>0</xdr:rowOff>
    </xdr:from>
    <xdr:ext cx="1352550" cy="1066800"/>
    <xdr:pic>
      <xdr:nvPicPr>
        <xdr:cNvPr id="13" name="Picture 12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314325</xdr:colOff>
      <xdr:row>20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629525" cy="3829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7162800" cy="6667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52500"/>
          <a:ext cx="7162800" cy="66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7153275" cy="66675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2476500"/>
          <a:ext cx="7153275" cy="66675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137</xdr:row>
      <xdr:rowOff>0</xdr:rowOff>
    </xdr:from>
    <xdr:ext cx="1704975" cy="276225"/>
    <xdr:pic>
      <xdr:nvPicPr>
        <xdr:cNvPr id="4" name="Picture 3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828800" y="26098500"/>
          <a:ext cx="1704975" cy="2762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139</xdr:row>
      <xdr:rowOff>0</xdr:rowOff>
    </xdr:from>
    <xdr:ext cx="1695450" cy="57150"/>
    <xdr:pic>
      <xdr:nvPicPr>
        <xdr:cNvPr id="5" name="Picture 4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048000" y="26479500"/>
          <a:ext cx="1695450" cy="5715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152</xdr:row>
      <xdr:rowOff>0</xdr:rowOff>
    </xdr:from>
    <xdr:ext cx="295275" cy="161925"/>
    <xdr:pic>
      <xdr:nvPicPr>
        <xdr:cNvPr id="6" name="Picture 5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4876800" y="28956000"/>
          <a:ext cx="295275" cy="16192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156</xdr:row>
      <xdr:rowOff>0</xdr:rowOff>
    </xdr:from>
    <xdr:ext cx="295275" cy="161925"/>
    <xdr:pic>
      <xdr:nvPicPr>
        <xdr:cNvPr id="7" name="Picture 6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4876800" y="29718000"/>
          <a:ext cx="295275" cy="16192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137</xdr:row>
      <xdr:rowOff>0</xdr:rowOff>
    </xdr:from>
    <xdr:ext cx="1714500" cy="276225"/>
    <xdr:pic>
      <xdr:nvPicPr>
        <xdr:cNvPr id="8" name="Picture 7"/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096000" y="26098500"/>
          <a:ext cx="1714500" cy="276225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139</xdr:row>
      <xdr:rowOff>0</xdr:rowOff>
    </xdr:from>
    <xdr:ext cx="1685925" cy="57150"/>
    <xdr:pic>
      <xdr:nvPicPr>
        <xdr:cNvPr id="9" name="Picture 8"/>
        <xdr:cNvPicPr/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1582400" y="26479500"/>
          <a:ext cx="1685925" cy="57150"/>
        </a:xfrm>
        <a:prstGeom prst="rect">
          <a:avLst/>
        </a:prstGeom>
      </xdr:spPr>
    </xdr:pic>
    <xdr:clientData/>
  </xdr:oneCellAnchor>
  <xdr:oneCellAnchor>
    <xdr:from>
      <xdr:col>22</xdr:col>
      <xdr:colOff>0</xdr:colOff>
      <xdr:row>137</xdr:row>
      <xdr:rowOff>0</xdr:rowOff>
    </xdr:from>
    <xdr:ext cx="1714500" cy="276225"/>
    <xdr:pic>
      <xdr:nvPicPr>
        <xdr:cNvPr id="10" name="Picture 9"/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13411200" y="26098500"/>
          <a:ext cx="1714500" cy="276225"/>
        </a:xfrm>
        <a:prstGeom prst="rect">
          <a:avLst/>
        </a:prstGeom>
      </xdr:spPr>
    </xdr:pic>
    <xdr:clientData/>
  </xdr:oneCellAnchor>
  <xdr:oneCellAnchor>
    <xdr:from>
      <xdr:col>35</xdr:col>
      <xdr:colOff>0</xdr:colOff>
      <xdr:row>139</xdr:row>
      <xdr:rowOff>0</xdr:rowOff>
    </xdr:from>
    <xdr:ext cx="1695450" cy="57150"/>
    <xdr:pic>
      <xdr:nvPicPr>
        <xdr:cNvPr id="11" name="Picture 10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1336000" y="26479500"/>
          <a:ext cx="1695450" cy="57150"/>
        </a:xfrm>
        <a:prstGeom prst="rect">
          <a:avLst/>
        </a:prstGeom>
      </xdr:spPr>
    </xdr:pic>
    <xdr:clientData/>
  </xdr:oneCellAnchor>
  <xdr:oneCellAnchor>
    <xdr:from>
      <xdr:col>38</xdr:col>
      <xdr:colOff>0</xdr:colOff>
      <xdr:row>137</xdr:row>
      <xdr:rowOff>0</xdr:rowOff>
    </xdr:from>
    <xdr:ext cx="1704975" cy="276225"/>
    <xdr:pic>
      <xdr:nvPicPr>
        <xdr:cNvPr id="12" name="Picture 11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164800" y="26098500"/>
          <a:ext cx="1704975" cy="276225"/>
        </a:xfrm>
        <a:prstGeom prst="rect">
          <a:avLst/>
        </a:prstGeom>
      </xdr:spPr>
    </xdr:pic>
    <xdr:clientData/>
  </xdr:oneCellAnchor>
  <xdr:oneCellAnchor>
    <xdr:from>
      <xdr:col>41</xdr:col>
      <xdr:colOff>0</xdr:colOff>
      <xdr:row>0</xdr:row>
      <xdr:rowOff>0</xdr:rowOff>
    </xdr:from>
    <xdr:ext cx="1352550" cy="1066800"/>
    <xdr:pic>
      <xdr:nvPicPr>
        <xdr:cNvPr id="13" name="Picture 12"/>
        <xdr:cNvPicPr/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24993600" y="0"/>
          <a:ext cx="1352550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7"/>
  <sheetViews>
    <sheetView showGridLines="0" tabSelected="1" topLeftCell="A45" zoomScale="130" zoomScaleNormal="130" workbookViewId="0">
      <selection activeCell="AQ46" sqref="AQ46"/>
    </sheetView>
  </sheetViews>
  <sheetFormatPr defaultRowHeight="15" x14ac:dyDescent="0.25"/>
  <cols>
    <col min="1" max="2" width="0.140625" customWidth="1"/>
    <col min="3" max="3" width="0.42578125" customWidth="1"/>
    <col min="4" max="4" width="0.28515625" customWidth="1"/>
    <col min="5" max="5" width="4" customWidth="1"/>
    <col min="6" max="6" width="0.42578125" customWidth="1"/>
    <col min="7" max="7" width="4.5703125" customWidth="1"/>
    <col min="8" max="8" width="1.140625" customWidth="1"/>
    <col min="9" max="9" width="13.85546875" customWidth="1"/>
    <col min="10" max="10" width="1.7109375" customWidth="1"/>
    <col min="11" max="11" width="0.85546875" customWidth="1"/>
    <col min="12" max="13" width="0.140625" customWidth="1"/>
    <col min="14" max="14" width="1.5703125" customWidth="1"/>
    <col min="15" max="15" width="1.28515625" customWidth="1"/>
    <col min="16" max="16" width="0.28515625" customWidth="1"/>
    <col min="17" max="17" width="0.42578125" customWidth="1"/>
    <col min="18" max="18" width="1" customWidth="1"/>
    <col min="19" max="19" width="1.85546875" customWidth="1"/>
    <col min="20" max="20" width="6.5703125" customWidth="1"/>
    <col min="21" max="21" width="0.28515625" customWidth="1"/>
    <col min="22" max="22" width="0.42578125" customWidth="1"/>
    <col min="23" max="23" width="11.85546875" customWidth="1"/>
    <col min="24" max="24" width="1.140625" customWidth="1"/>
    <col min="25" max="25" width="12.28515625" customWidth="1"/>
    <col min="26" max="26" width="0.28515625" customWidth="1"/>
    <col min="27" max="27" width="1.42578125" customWidth="1"/>
    <col min="28" max="28" width="0.7109375" customWidth="1"/>
    <col min="29" max="29" width="2.7109375" customWidth="1"/>
    <col min="30" max="30" width="0.85546875" customWidth="1"/>
    <col min="31" max="31" width="2" customWidth="1"/>
    <col min="32" max="32" width="1.7109375" customWidth="1"/>
    <col min="33" max="35" width="0.140625" customWidth="1"/>
    <col min="36" max="36" width="3.140625" customWidth="1"/>
    <col min="37" max="37" width="1.140625" customWidth="1"/>
    <col min="38" max="38" width="2.5703125" customWidth="1"/>
    <col min="39" max="39" width="3.28515625" customWidth="1"/>
    <col min="40" max="40" width="1.85546875" customWidth="1"/>
    <col min="41" max="41" width="4" customWidth="1"/>
    <col min="42" max="42" width="13.85546875" customWidth="1"/>
    <col min="43" max="43" width="14.140625" style="18" customWidth="1"/>
    <col min="46" max="46" width="10" bestFit="1" customWidth="1"/>
  </cols>
  <sheetData>
    <row r="1" spans="1:42" ht="33" customHeight="1" x14ac:dyDescent="0.25">
      <c r="AN1" s="40"/>
      <c r="AO1" s="40"/>
      <c r="AP1" s="40"/>
    </row>
    <row r="2" spans="1:42" ht="23.2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40"/>
      <c r="AO2" s="40"/>
      <c r="AP2" s="40"/>
    </row>
    <row r="3" spans="1:42" ht="15.75" customHeight="1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40"/>
      <c r="AO3" s="40"/>
      <c r="AP3" s="40"/>
    </row>
    <row r="4" spans="1:42" ht="12" customHeight="1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AN4" s="40"/>
      <c r="AO4" s="40"/>
      <c r="AP4" s="40"/>
    </row>
    <row r="5" spans="1:42" ht="5.2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42" ht="5.2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4.25" customHeight="1" x14ac:dyDescent="0.25">
      <c r="AD7" s="39" t="s">
        <v>155</v>
      </c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ht="6" customHeight="1" x14ac:dyDescent="0.25"/>
    <row r="9" spans="1:42" ht="23.25" customHeight="1" x14ac:dyDescent="0.25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3.75" customHeight="1" x14ac:dyDescent="0.25"/>
    <row r="11" spans="1:42" ht="1.5" customHeigh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41" t="s">
        <v>161</v>
      </c>
      <c r="AP11" s="41"/>
    </row>
    <row r="12" spans="1:42" ht="15" customHeight="1" x14ac:dyDescent="0.25">
      <c r="B12" s="38"/>
      <c r="C12" s="38"/>
      <c r="D12" s="38" t="s">
        <v>146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41"/>
      <c r="AP12" s="41"/>
    </row>
    <row r="13" spans="1:42" ht="1.5" customHeight="1" x14ac:dyDescent="0.2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ht="21" customHeight="1" x14ac:dyDescent="0.25">
      <c r="A14" s="33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AE14" s="39" t="s">
        <v>155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ht="24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42" ht="3.75" customHeight="1" x14ac:dyDescent="0.25"/>
    <row r="17" spans="1:46" ht="5.2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6" ht="3.75" customHeight="1" x14ac:dyDescent="0.25"/>
    <row r="19" spans="1:46" ht="1.5" customHeight="1" x14ac:dyDescent="0.25">
      <c r="A19" s="38"/>
      <c r="B19" s="38"/>
      <c r="C19" s="38"/>
      <c r="D19" s="38" t="s">
        <v>146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6" ht="1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P20" s="21">
        <v>2017</v>
      </c>
      <c r="AQ20" s="21">
        <v>2018</v>
      </c>
    </row>
    <row r="21" spans="1:46" ht="1.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1"/>
      <c r="AP21" s="21"/>
      <c r="AQ21" s="21"/>
    </row>
    <row r="22" spans="1:46" ht="18" customHeight="1" x14ac:dyDescent="0.25">
      <c r="A22" s="42" t="s">
        <v>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14">
        <v>1193328.22</v>
      </c>
      <c r="AQ22" s="14">
        <f>AQ24+AQ42</f>
        <v>1370871.6020000002</v>
      </c>
      <c r="AR22" s="26">
        <f>AQ22/AP22</f>
        <v>1.1487800079009278</v>
      </c>
    </row>
    <row r="23" spans="1:46" ht="18" customHeight="1" x14ac:dyDescent="0.25">
      <c r="A23" s="44" t="s">
        <v>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15">
        <v>1193328.22</v>
      </c>
      <c r="AQ23" s="15">
        <f>AQ24+AQ42</f>
        <v>1370871.6020000002</v>
      </c>
    </row>
    <row r="24" spans="1:46" ht="18" customHeight="1" x14ac:dyDescent="0.25">
      <c r="A24" s="42" t="s">
        <v>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14">
        <v>1143328.22</v>
      </c>
      <c r="AQ24" s="14">
        <f>AQ25+AQ29+AQ36+AQ39</f>
        <v>1257661.0420000001</v>
      </c>
      <c r="AS24" s="12"/>
    </row>
    <row r="25" spans="1:46" ht="18" customHeight="1" x14ac:dyDescent="0.25">
      <c r="A25" s="44" t="s">
        <v>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15">
        <v>1121760.8999999999</v>
      </c>
      <c r="AQ25" s="15">
        <f>AQ26</f>
        <v>1233936.99</v>
      </c>
    </row>
    <row r="26" spans="1:46" ht="18" customHeight="1" x14ac:dyDescent="0.25">
      <c r="A26" s="42" t="s">
        <v>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14">
        <v>1121760.8999999999</v>
      </c>
      <c r="AQ26" s="14">
        <f>AQ27</f>
        <v>1233936.99</v>
      </c>
    </row>
    <row r="27" spans="1:46" ht="18" customHeight="1" x14ac:dyDescent="0.25">
      <c r="A27" s="44" t="s">
        <v>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15">
        <v>1121760.8999999999</v>
      </c>
      <c r="AQ27" s="15">
        <f>AQ28</f>
        <v>1233936.99</v>
      </c>
    </row>
    <row r="28" spans="1:46" ht="18" customHeight="1" x14ac:dyDescent="0.25">
      <c r="A28" s="45" t="s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16">
        <v>1121760.8999999999</v>
      </c>
      <c r="AQ28" s="16">
        <f>AP28*10%+AP28</f>
        <v>1233936.99</v>
      </c>
    </row>
    <row r="29" spans="1:46" s="11" customFormat="1" ht="18" customHeight="1" x14ac:dyDescent="0.25">
      <c r="A29" s="44" t="s">
        <v>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15">
        <v>13813.28</v>
      </c>
      <c r="AQ29" s="15">
        <f>AQ30+AQ32+AQ34</f>
        <v>15194.608</v>
      </c>
      <c r="AT29" s="13"/>
    </row>
    <row r="30" spans="1:46" s="11" customFormat="1" ht="18" customHeight="1" x14ac:dyDescent="0.25">
      <c r="A30" s="42" t="s">
        <v>12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14">
        <v>8813.2800000000007</v>
      </c>
      <c r="AQ30" s="14">
        <f>AQ31</f>
        <v>9694.6080000000002</v>
      </c>
      <c r="AT30" s="13"/>
    </row>
    <row r="31" spans="1:46" ht="18" customHeight="1" x14ac:dyDescent="0.25">
      <c r="A31" s="43" t="s">
        <v>13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17">
        <v>8813.2800000000007</v>
      </c>
      <c r="AQ31" s="17">
        <f>AP31*10%+AP31</f>
        <v>9694.6080000000002</v>
      </c>
    </row>
    <row r="32" spans="1:46" s="11" customFormat="1" ht="18" customHeight="1" x14ac:dyDescent="0.25">
      <c r="A32" s="42" t="s">
        <v>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14">
        <v>3000</v>
      </c>
      <c r="AQ32" s="14">
        <f>AQ33</f>
        <v>3300</v>
      </c>
    </row>
    <row r="33" spans="1:43" ht="18" customHeight="1" x14ac:dyDescent="0.25">
      <c r="A33" s="43" t="s">
        <v>15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17">
        <v>3000</v>
      </c>
      <c r="AQ33" s="17">
        <f>AP33*10%+AP33</f>
        <v>3300</v>
      </c>
    </row>
    <row r="34" spans="1:43" s="11" customFormat="1" ht="18" customHeight="1" x14ac:dyDescent="0.25">
      <c r="A34" s="42" t="s">
        <v>16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14">
        <v>2000</v>
      </c>
      <c r="AQ34" s="14">
        <f>AQ35</f>
        <v>2200</v>
      </c>
    </row>
    <row r="35" spans="1:43" ht="18" customHeight="1" x14ac:dyDescent="0.25">
      <c r="A35" s="43" t="s">
        <v>17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17">
        <v>2000</v>
      </c>
      <c r="AQ35" s="17">
        <f>AP35*10%+AP35</f>
        <v>2200</v>
      </c>
    </row>
    <row r="36" spans="1:43" s="11" customFormat="1" ht="18" customHeight="1" x14ac:dyDescent="0.25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14">
        <v>4054.99</v>
      </c>
      <c r="AQ36" s="14">
        <f>AQ37</f>
        <v>4460.4889999999996</v>
      </c>
    </row>
    <row r="37" spans="1:43" s="11" customFormat="1" ht="18" customHeight="1" x14ac:dyDescent="0.25">
      <c r="A37" s="44" t="s">
        <v>19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15">
        <v>4054.99</v>
      </c>
      <c r="AQ37" s="15">
        <f>AQ38</f>
        <v>4460.4889999999996</v>
      </c>
    </row>
    <row r="38" spans="1:43" ht="18" customHeight="1" x14ac:dyDescent="0.25">
      <c r="A38" s="45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16">
        <v>4054.99</v>
      </c>
      <c r="AQ38" s="16">
        <f>AP38*10%+AP38</f>
        <v>4460.4889999999996</v>
      </c>
    </row>
    <row r="39" spans="1:43" s="11" customFormat="1" ht="18" customHeight="1" x14ac:dyDescent="0.25">
      <c r="A39" s="44" t="s">
        <v>21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15">
        <v>3699.05</v>
      </c>
      <c r="AQ39" s="15">
        <f>AQ41</f>
        <v>4068.9550000000004</v>
      </c>
    </row>
    <row r="40" spans="1:43" s="11" customFormat="1" ht="18" customHeight="1" x14ac:dyDescent="0.25">
      <c r="A40" s="42" t="s">
        <v>22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14">
        <v>3699.05</v>
      </c>
      <c r="AQ40" s="14">
        <f>AQ39</f>
        <v>4068.9550000000004</v>
      </c>
    </row>
    <row r="41" spans="1:43" ht="18" customHeight="1" x14ac:dyDescent="0.25">
      <c r="A41" s="43" t="s">
        <v>23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17">
        <v>3699.05</v>
      </c>
      <c r="AQ41" s="17">
        <f>AP41*10%+AP41</f>
        <v>4068.9550000000004</v>
      </c>
    </row>
    <row r="42" spans="1:43" s="11" customFormat="1" ht="18" customHeight="1" x14ac:dyDescent="0.25">
      <c r="A42" s="42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14">
        <v>50000</v>
      </c>
      <c r="AQ42" s="14">
        <f>AQ43</f>
        <v>113210.56</v>
      </c>
    </row>
    <row r="43" spans="1:43" s="11" customFormat="1" ht="18" customHeight="1" x14ac:dyDescent="0.25">
      <c r="A43" s="44" t="s">
        <v>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15">
        <v>50000</v>
      </c>
      <c r="AQ43" s="15">
        <f>AQ44</f>
        <v>113210.56</v>
      </c>
    </row>
    <row r="44" spans="1:43" ht="18" customHeight="1" x14ac:dyDescent="0.2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14">
        <v>50000</v>
      </c>
      <c r="AQ44" s="14">
        <f>AQ45</f>
        <v>113210.56</v>
      </c>
    </row>
    <row r="45" spans="1:43" ht="18" customHeight="1" x14ac:dyDescent="0.25">
      <c r="A45" s="43" t="s">
        <v>27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17">
        <v>50000</v>
      </c>
      <c r="AQ45" s="17">
        <v>113210.56</v>
      </c>
    </row>
    <row r="46" spans="1:43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17"/>
    </row>
    <row r="47" spans="1:43" ht="18" customHeight="1" x14ac:dyDescent="0.25">
      <c r="A47" s="42" t="s">
        <v>28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14">
        <v>1193328.22</v>
      </c>
      <c r="AQ47" s="14">
        <f>AQ48</f>
        <v>1370871.6044324324</v>
      </c>
    </row>
    <row r="48" spans="1:43" ht="18" customHeight="1" x14ac:dyDescent="0.25">
      <c r="A48" s="44" t="s">
        <v>29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15">
        <v>1193328.22</v>
      </c>
      <c r="AQ48" s="15">
        <f>AQ49</f>
        <v>1370871.6044324324</v>
      </c>
    </row>
    <row r="49" spans="1:44" ht="18" customHeight="1" x14ac:dyDescent="0.25">
      <c r="A49" s="42" t="s">
        <v>30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14">
        <v>1193328.22</v>
      </c>
      <c r="AQ49" s="14">
        <f>AQ50+AQ161</f>
        <v>1370871.6044324324</v>
      </c>
    </row>
    <row r="50" spans="1:44" ht="18" customHeight="1" x14ac:dyDescent="0.25">
      <c r="A50" s="44" t="s">
        <v>31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15">
        <v>1125328.22</v>
      </c>
      <c r="AQ50" s="15">
        <f>AQ51+AQ63+AQ150+AQ153+AQ156+AQ158</f>
        <v>1296071.6044324324</v>
      </c>
    </row>
    <row r="51" spans="1:44" ht="18" customHeight="1" x14ac:dyDescent="0.25">
      <c r="A51" s="42" t="s">
        <v>32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14">
        <v>612432.22</v>
      </c>
      <c r="AQ51" s="14">
        <f>AQ52+AQ58</f>
        <v>740056.00443243247</v>
      </c>
    </row>
    <row r="52" spans="1:44" ht="18" customHeight="1" x14ac:dyDescent="0.25">
      <c r="A52" s="44" t="s">
        <v>33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15">
        <v>472501.7</v>
      </c>
      <c r="AQ52" s="15">
        <f>SUM(AQ53:AQ57)</f>
        <v>586132.43243243243</v>
      </c>
    </row>
    <row r="53" spans="1:44" s="23" customFormat="1" ht="18" customHeight="1" x14ac:dyDescent="0.25">
      <c r="A53" s="46" t="s">
        <v>34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24">
        <v>370000</v>
      </c>
      <c r="AQ53" s="24">
        <f>AP53*10%+AP53+60000</f>
        <v>467000</v>
      </c>
    </row>
    <row r="54" spans="1:44" ht="18" customHeight="1" x14ac:dyDescent="0.25">
      <c r="A54" s="43" t="s">
        <v>35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17">
        <v>15000</v>
      </c>
      <c r="AQ54" s="22">
        <f>AQ53*AR54</f>
        <v>18932.432432432433</v>
      </c>
      <c r="AR54">
        <f>AP54/AP53</f>
        <v>4.0540540540540543E-2</v>
      </c>
    </row>
    <row r="55" spans="1:44" ht="18" customHeight="1" x14ac:dyDescent="0.25">
      <c r="A55" s="45" t="s">
        <v>36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16">
        <v>12000</v>
      </c>
      <c r="AQ55" s="16">
        <f t="shared" ref="AQ55" si="0">AP55*10%+AP55</f>
        <v>13200</v>
      </c>
    </row>
    <row r="56" spans="1:44" ht="18" customHeight="1" x14ac:dyDescent="0.25">
      <c r="A56" s="43" t="s">
        <v>37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17">
        <v>32358.33</v>
      </c>
      <c r="AQ56" s="22">
        <v>37000</v>
      </c>
    </row>
    <row r="57" spans="1:44" ht="18" customHeight="1" x14ac:dyDescent="0.25">
      <c r="A57" s="45" t="s">
        <v>38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16">
        <v>43143.37</v>
      </c>
      <c r="AQ57" s="24">
        <v>50000</v>
      </c>
    </row>
    <row r="58" spans="1:44" s="11" customFormat="1" ht="18" customHeight="1" x14ac:dyDescent="0.25">
      <c r="A58" s="44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15">
        <v>139930.51999999999</v>
      </c>
      <c r="AQ58" s="15">
        <f>SUM(AQ59:AQ62)</f>
        <v>153923.57200000001</v>
      </c>
    </row>
    <row r="59" spans="1:44" ht="18" customHeight="1" x14ac:dyDescent="0.25">
      <c r="A59" s="45" t="s">
        <v>40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16">
        <v>93401.36</v>
      </c>
      <c r="AQ59" s="24">
        <f>AP59*10%+AP59</f>
        <v>102741.496</v>
      </c>
    </row>
    <row r="60" spans="1:44" ht="18" customHeight="1" x14ac:dyDescent="0.25">
      <c r="A60" s="43" t="s">
        <v>41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17">
        <v>3500</v>
      </c>
      <c r="AQ60" s="17">
        <f t="shared" ref="AQ60:AQ62" si="1">AP60*10%+AP60</f>
        <v>3850</v>
      </c>
    </row>
    <row r="61" spans="1:44" ht="18" customHeight="1" x14ac:dyDescent="0.25">
      <c r="A61" s="45" t="s">
        <v>42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16">
        <v>38248.14</v>
      </c>
      <c r="AQ61" s="24">
        <f t="shared" si="1"/>
        <v>42072.953999999998</v>
      </c>
    </row>
    <row r="62" spans="1:44" ht="18" customHeight="1" x14ac:dyDescent="0.25">
      <c r="A62" s="43" t="s">
        <v>43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17">
        <v>4781.0200000000004</v>
      </c>
      <c r="AQ62" s="22">
        <f t="shared" si="1"/>
        <v>5259.1220000000003</v>
      </c>
    </row>
    <row r="63" spans="1:44" ht="18" customHeight="1" x14ac:dyDescent="0.25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14">
        <v>487816</v>
      </c>
      <c r="AQ63" s="14">
        <f>AQ64+AQ68+AQ70+AQ143</f>
        <v>528427.6</v>
      </c>
    </row>
    <row r="64" spans="1:44" ht="18" customHeight="1" x14ac:dyDescent="0.25">
      <c r="A64" s="44" t="s">
        <v>45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15">
        <v>121616</v>
      </c>
      <c r="AQ64" s="15">
        <f>SUM(AQ65:AQ67)</f>
        <v>133777.60000000001</v>
      </c>
    </row>
    <row r="65" spans="1:43" ht="18" customHeight="1" x14ac:dyDescent="0.25">
      <c r="A65" s="45" t="s">
        <v>46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16">
        <v>22000</v>
      </c>
      <c r="AQ65" s="24">
        <f>AP65*10%+AP65</f>
        <v>24200</v>
      </c>
    </row>
    <row r="66" spans="1:43" ht="18" customHeight="1" x14ac:dyDescent="0.25">
      <c r="A66" s="43" t="s">
        <v>47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17">
        <v>88000</v>
      </c>
      <c r="AQ66" s="22">
        <f t="shared" ref="AQ66:AQ69" si="2">AP66*10%+AP66</f>
        <v>96800</v>
      </c>
    </row>
    <row r="67" spans="1:43" ht="18" customHeight="1" x14ac:dyDescent="0.25">
      <c r="A67" s="45" t="s">
        <v>48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16">
        <v>11616</v>
      </c>
      <c r="AQ67" s="16">
        <f t="shared" si="2"/>
        <v>12777.6</v>
      </c>
    </row>
    <row r="68" spans="1:43" s="11" customFormat="1" ht="18" customHeight="1" x14ac:dyDescent="0.25">
      <c r="A68" s="44" t="s">
        <v>49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15">
        <v>20000</v>
      </c>
      <c r="AQ68" s="15">
        <f>AQ69</f>
        <v>22000</v>
      </c>
    </row>
    <row r="69" spans="1:43" ht="18" customHeight="1" x14ac:dyDescent="0.25">
      <c r="A69" s="45" t="s">
        <v>50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16">
        <v>20000</v>
      </c>
      <c r="AQ69" s="16">
        <f t="shared" si="2"/>
        <v>22000</v>
      </c>
    </row>
    <row r="70" spans="1:43" s="11" customFormat="1" ht="18" customHeight="1" x14ac:dyDescent="0.25">
      <c r="A70" s="44" t="s">
        <v>51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19">
        <f>SUM(AP71,AP82,AP88,AP97,AP104,AP108,AP113,AP117,AP121,AP125,AP128,AP131,AP140)</f>
        <v>312860</v>
      </c>
      <c r="AQ70" s="19">
        <f>SUM(AQ71,AQ82,AQ88,AQ97,AQ104,AQ108,AQ113,AQ117,AQ121,AQ125,AQ128,AQ131,AQ140)</f>
        <v>321456</v>
      </c>
    </row>
    <row r="71" spans="1:43" s="11" customFormat="1" ht="18" customHeight="1" x14ac:dyDescent="0.25">
      <c r="A71" s="42" t="s">
        <v>52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14">
        <v>36100</v>
      </c>
      <c r="AQ71" s="14">
        <f>SUM(AQ72:AQ81)</f>
        <v>39710</v>
      </c>
    </row>
    <row r="72" spans="1:43" ht="18" customHeight="1" x14ac:dyDescent="0.25">
      <c r="A72" s="43" t="s">
        <v>53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17">
        <v>6600</v>
      </c>
      <c r="AQ72" s="17">
        <f t="shared" ref="AQ72:AQ135" si="3">AP72*10%+AP72</f>
        <v>7260</v>
      </c>
    </row>
    <row r="73" spans="1:43" ht="18" customHeight="1" x14ac:dyDescent="0.25">
      <c r="A73" s="45" t="s">
        <v>54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16">
        <v>3300</v>
      </c>
      <c r="AQ73" s="16">
        <f t="shared" si="3"/>
        <v>3630</v>
      </c>
    </row>
    <row r="74" spans="1:43" ht="18" customHeight="1" x14ac:dyDescent="0.25">
      <c r="A74" s="43" t="s">
        <v>55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17">
        <v>770</v>
      </c>
      <c r="AQ74" s="17">
        <f t="shared" si="3"/>
        <v>847</v>
      </c>
    </row>
    <row r="75" spans="1:43" ht="18" customHeight="1" x14ac:dyDescent="0.25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16">
        <v>500</v>
      </c>
      <c r="AQ75" s="16">
        <f t="shared" si="3"/>
        <v>550</v>
      </c>
    </row>
    <row r="76" spans="1:43" ht="18" customHeight="1" x14ac:dyDescent="0.25">
      <c r="A76" s="43" t="s">
        <v>57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17">
        <v>1000</v>
      </c>
      <c r="AQ76" s="17">
        <f t="shared" si="3"/>
        <v>1100</v>
      </c>
    </row>
    <row r="77" spans="1:43" ht="18" customHeight="1" x14ac:dyDescent="0.25">
      <c r="A77" s="45" t="s">
        <v>58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16">
        <v>500</v>
      </c>
      <c r="AQ77" s="16">
        <f t="shared" si="3"/>
        <v>550</v>
      </c>
    </row>
    <row r="78" spans="1:43" ht="18" customHeight="1" x14ac:dyDescent="0.25">
      <c r="A78" s="43" t="s">
        <v>59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17">
        <v>880</v>
      </c>
      <c r="AQ78" s="17">
        <f t="shared" si="3"/>
        <v>968</v>
      </c>
    </row>
    <row r="79" spans="1:43" ht="18" customHeight="1" x14ac:dyDescent="0.25">
      <c r="A79" s="45" t="s">
        <v>60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16">
        <v>7150</v>
      </c>
      <c r="AQ79" s="16">
        <f t="shared" si="3"/>
        <v>7865</v>
      </c>
    </row>
    <row r="80" spans="1:43" ht="18" customHeight="1" x14ac:dyDescent="0.25">
      <c r="A80" s="43" t="s">
        <v>61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17">
        <v>8800</v>
      </c>
      <c r="AQ80" s="17">
        <f t="shared" si="3"/>
        <v>9680</v>
      </c>
    </row>
    <row r="81" spans="1:43" ht="18" customHeight="1" x14ac:dyDescent="0.25">
      <c r="A81" s="45" t="s">
        <v>62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16">
        <v>6600</v>
      </c>
      <c r="AQ81" s="16">
        <f t="shared" si="3"/>
        <v>7260</v>
      </c>
    </row>
    <row r="82" spans="1:43" s="11" customFormat="1" ht="18" customHeight="1" x14ac:dyDescent="0.25">
      <c r="A82" s="44" t="s">
        <v>63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15">
        <v>105510</v>
      </c>
      <c r="AQ82" s="15">
        <f>SUM(AQ83:AQ87)</f>
        <v>117981</v>
      </c>
    </row>
    <row r="83" spans="1:43" ht="18" customHeight="1" x14ac:dyDescent="0.25">
      <c r="A83" s="45" t="s">
        <v>64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16">
        <v>38610</v>
      </c>
      <c r="AQ83" s="16">
        <f t="shared" si="3"/>
        <v>42471</v>
      </c>
    </row>
    <row r="84" spans="1:43" s="28" customFormat="1" ht="18" customHeight="1" x14ac:dyDescent="0.25">
      <c r="A84" s="47" t="s">
        <v>65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27">
        <v>24000</v>
      </c>
      <c r="AQ84" s="27">
        <v>30000</v>
      </c>
    </row>
    <row r="85" spans="1:43" ht="18" customHeight="1" x14ac:dyDescent="0.25">
      <c r="A85" s="45" t="s">
        <v>66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16">
        <v>8800</v>
      </c>
      <c r="AQ85" s="16">
        <v>8000</v>
      </c>
    </row>
    <row r="86" spans="1:43" ht="18" customHeight="1" x14ac:dyDescent="0.25">
      <c r="A86" s="43" t="s">
        <v>67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17">
        <v>28600</v>
      </c>
      <c r="AQ86" s="17">
        <f t="shared" si="3"/>
        <v>31460</v>
      </c>
    </row>
    <row r="87" spans="1:43" ht="18" customHeight="1" x14ac:dyDescent="0.25">
      <c r="A87" s="45" t="s">
        <v>68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16">
        <v>5500</v>
      </c>
      <c r="AQ87" s="16">
        <f t="shared" si="3"/>
        <v>6050</v>
      </c>
    </row>
    <row r="88" spans="1:43" s="30" customFormat="1" ht="18" customHeight="1" x14ac:dyDescent="0.25">
      <c r="A88" s="48" t="s">
        <v>69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29">
        <v>40000</v>
      </c>
      <c r="AQ88" s="29">
        <f>SUM(AQ89:AQ96)</f>
        <v>35000</v>
      </c>
    </row>
    <row r="89" spans="1:43" s="28" customFormat="1" ht="18" customHeight="1" x14ac:dyDescent="0.25">
      <c r="A89" s="49" t="s">
        <v>70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31">
        <v>10000</v>
      </c>
      <c r="AQ89" s="31">
        <v>8000</v>
      </c>
    </row>
    <row r="90" spans="1:43" s="28" customFormat="1" ht="18" customHeight="1" x14ac:dyDescent="0.25">
      <c r="A90" s="47" t="s">
        <v>71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27">
        <v>3000</v>
      </c>
      <c r="AQ90" s="27">
        <v>3000</v>
      </c>
    </row>
    <row r="91" spans="1:43" s="28" customFormat="1" ht="18" customHeight="1" x14ac:dyDescent="0.25">
      <c r="A91" s="49" t="s">
        <v>72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31">
        <v>5000</v>
      </c>
      <c r="AQ91" s="31">
        <v>5000</v>
      </c>
    </row>
    <row r="92" spans="1:43" s="28" customFormat="1" ht="18" customHeight="1" x14ac:dyDescent="0.25">
      <c r="A92" s="47" t="s">
        <v>73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27">
        <v>5000</v>
      </c>
      <c r="AQ92" s="27">
        <v>4000</v>
      </c>
    </row>
    <row r="93" spans="1:43" s="28" customFormat="1" ht="18" customHeight="1" x14ac:dyDescent="0.25">
      <c r="A93" s="49" t="s">
        <v>74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31">
        <v>1000</v>
      </c>
      <c r="AQ93" s="31">
        <v>1500</v>
      </c>
    </row>
    <row r="94" spans="1:43" s="28" customFormat="1" ht="18" customHeight="1" x14ac:dyDescent="0.25">
      <c r="A94" s="47" t="s">
        <v>75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27">
        <v>2000</v>
      </c>
      <c r="AQ94" s="27">
        <v>2500</v>
      </c>
    </row>
    <row r="95" spans="1:43" s="28" customFormat="1" ht="18" customHeight="1" x14ac:dyDescent="0.25">
      <c r="A95" s="49" t="s">
        <v>76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31">
        <v>8000</v>
      </c>
      <c r="AQ95" s="31">
        <v>6000</v>
      </c>
    </row>
    <row r="96" spans="1:43" s="28" customFormat="1" ht="18" customHeight="1" x14ac:dyDescent="0.25">
      <c r="A96" s="47" t="s">
        <v>77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27">
        <v>6000</v>
      </c>
      <c r="AQ96" s="27">
        <v>5000</v>
      </c>
    </row>
    <row r="97" spans="1:43" s="30" customFormat="1" ht="18" customHeight="1" x14ac:dyDescent="0.25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32">
        <v>43850</v>
      </c>
      <c r="AQ97" s="32">
        <f>SUM(AQ98:AQ103)</f>
        <v>39435</v>
      </c>
    </row>
    <row r="98" spans="1:43" s="28" customFormat="1" ht="18" customHeight="1" x14ac:dyDescent="0.25">
      <c r="A98" s="47" t="s">
        <v>79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27">
        <v>3300</v>
      </c>
      <c r="AQ98" s="27">
        <f t="shared" si="3"/>
        <v>3630</v>
      </c>
    </row>
    <row r="99" spans="1:43" s="28" customFormat="1" ht="18" customHeight="1" x14ac:dyDescent="0.25">
      <c r="A99" s="49" t="s">
        <v>80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31">
        <v>6600</v>
      </c>
      <c r="AQ99" s="31">
        <f t="shared" si="3"/>
        <v>7260</v>
      </c>
    </row>
    <row r="100" spans="1:43" s="23" customFormat="1" ht="18" customHeight="1" x14ac:dyDescent="0.25">
      <c r="A100" s="51" t="s">
        <v>81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22">
        <v>10000</v>
      </c>
      <c r="AQ100" s="22">
        <f t="shared" si="3"/>
        <v>11000</v>
      </c>
    </row>
    <row r="101" spans="1:43" s="28" customFormat="1" ht="18" customHeight="1" x14ac:dyDescent="0.25">
      <c r="A101" s="49" t="s">
        <v>82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31">
        <v>2750</v>
      </c>
      <c r="AQ101" s="31">
        <f t="shared" si="3"/>
        <v>3025</v>
      </c>
    </row>
    <row r="102" spans="1:43" s="28" customFormat="1" ht="18" customHeight="1" x14ac:dyDescent="0.25">
      <c r="A102" s="47" t="s">
        <v>83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27">
        <v>13200</v>
      </c>
      <c r="AQ102" s="27">
        <f t="shared" si="3"/>
        <v>14520</v>
      </c>
    </row>
    <row r="103" spans="1:43" s="28" customFormat="1" ht="18" customHeight="1" x14ac:dyDescent="0.25">
      <c r="A103" s="49" t="s">
        <v>84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31">
        <v>0</v>
      </c>
      <c r="AQ103" s="31">
        <v>0</v>
      </c>
    </row>
    <row r="104" spans="1:43" s="30" customFormat="1" ht="18" customHeight="1" x14ac:dyDescent="0.25">
      <c r="A104" s="48" t="s">
        <v>85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29">
        <v>28000</v>
      </c>
      <c r="AQ104" s="29">
        <f>SUM(AQ105:AQ107)</f>
        <v>30800</v>
      </c>
    </row>
    <row r="105" spans="1:43" s="28" customFormat="1" ht="18" customHeight="1" x14ac:dyDescent="0.25">
      <c r="A105" s="49" t="s">
        <v>86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31">
        <v>11000</v>
      </c>
      <c r="AQ105" s="31">
        <f t="shared" si="3"/>
        <v>12100</v>
      </c>
    </row>
    <row r="106" spans="1:43" s="28" customFormat="1" ht="18" customHeight="1" x14ac:dyDescent="0.25">
      <c r="A106" s="47" t="s">
        <v>87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27">
        <v>12000</v>
      </c>
      <c r="AQ106" s="27">
        <f t="shared" si="3"/>
        <v>13200</v>
      </c>
    </row>
    <row r="107" spans="1:43" s="28" customFormat="1" ht="18" customHeight="1" x14ac:dyDescent="0.25">
      <c r="A107" s="49" t="s">
        <v>88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31">
        <v>5000</v>
      </c>
      <c r="AQ107" s="31">
        <f t="shared" si="3"/>
        <v>5500</v>
      </c>
    </row>
    <row r="108" spans="1:43" s="30" customFormat="1" ht="18" customHeight="1" x14ac:dyDescent="0.25">
      <c r="A108" s="48" t="s">
        <v>89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29">
        <v>5000</v>
      </c>
      <c r="AQ108" s="29">
        <f>SUM(AQ109:AQ112)</f>
        <v>3210</v>
      </c>
    </row>
    <row r="109" spans="1:43" s="28" customFormat="1" ht="18" customHeight="1" x14ac:dyDescent="0.25">
      <c r="A109" s="49" t="s">
        <v>90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31">
        <v>800</v>
      </c>
      <c r="AQ109" s="31">
        <v>1000</v>
      </c>
    </row>
    <row r="110" spans="1:43" s="28" customFormat="1" ht="18" customHeight="1" x14ac:dyDescent="0.25">
      <c r="A110" s="47" t="s">
        <v>91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27">
        <v>900</v>
      </c>
      <c r="AQ110" s="27">
        <v>1000</v>
      </c>
    </row>
    <row r="111" spans="1:43" s="23" customFormat="1" ht="18" customHeight="1" x14ac:dyDescent="0.25">
      <c r="A111" s="46" t="s">
        <v>92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24">
        <v>2200</v>
      </c>
      <c r="AQ111" s="24">
        <v>0</v>
      </c>
    </row>
    <row r="112" spans="1:43" s="28" customFormat="1" ht="18" customHeight="1" x14ac:dyDescent="0.25">
      <c r="A112" s="47" t="s">
        <v>93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27">
        <v>1100</v>
      </c>
      <c r="AQ112" s="27">
        <f t="shared" si="3"/>
        <v>1210</v>
      </c>
    </row>
    <row r="113" spans="1:43" s="30" customFormat="1" ht="18" customHeight="1" x14ac:dyDescent="0.25">
      <c r="A113" s="50" t="s">
        <v>94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32">
        <v>6000</v>
      </c>
      <c r="AQ113" s="32">
        <f>SUM(AQ114:AQ116)</f>
        <v>6600</v>
      </c>
    </row>
    <row r="114" spans="1:43" s="28" customFormat="1" ht="18" customHeight="1" x14ac:dyDescent="0.25">
      <c r="A114" s="47" t="s">
        <v>95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27">
        <v>1500</v>
      </c>
      <c r="AQ114" s="27">
        <f t="shared" si="3"/>
        <v>1650</v>
      </c>
    </row>
    <row r="115" spans="1:43" s="28" customFormat="1" ht="18" customHeight="1" x14ac:dyDescent="0.25">
      <c r="A115" s="49" t="s">
        <v>96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31">
        <v>1500</v>
      </c>
      <c r="AQ115" s="31">
        <f t="shared" si="3"/>
        <v>1650</v>
      </c>
    </row>
    <row r="116" spans="1:43" s="28" customFormat="1" ht="18" customHeight="1" x14ac:dyDescent="0.25">
      <c r="A116" s="47" t="s">
        <v>97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27">
        <v>3000</v>
      </c>
      <c r="AQ116" s="27">
        <f t="shared" si="3"/>
        <v>3300</v>
      </c>
    </row>
    <row r="117" spans="1:43" s="30" customFormat="1" ht="18" customHeight="1" x14ac:dyDescent="0.25">
      <c r="A117" s="50" t="s">
        <v>98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32">
        <v>6000</v>
      </c>
      <c r="AQ117" s="32">
        <f>SUM(AQ118:AQ120)</f>
        <v>6600</v>
      </c>
    </row>
    <row r="118" spans="1:43" s="28" customFormat="1" ht="18" customHeight="1" x14ac:dyDescent="0.25">
      <c r="A118" s="47" t="s">
        <v>99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27">
        <v>2000</v>
      </c>
      <c r="AQ118" s="27">
        <f t="shared" si="3"/>
        <v>2200</v>
      </c>
    </row>
    <row r="119" spans="1:43" s="28" customFormat="1" ht="18" customHeight="1" x14ac:dyDescent="0.25">
      <c r="A119" s="49" t="s">
        <v>100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31">
        <v>2000</v>
      </c>
      <c r="AQ119" s="31">
        <f t="shared" si="3"/>
        <v>2200</v>
      </c>
    </row>
    <row r="120" spans="1:43" s="28" customFormat="1" ht="18" customHeight="1" x14ac:dyDescent="0.25">
      <c r="A120" s="47" t="s">
        <v>101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27">
        <v>2000</v>
      </c>
      <c r="AQ120" s="27">
        <f t="shared" si="3"/>
        <v>2200</v>
      </c>
    </row>
    <row r="121" spans="1:43" s="30" customFormat="1" ht="18" customHeight="1" x14ac:dyDescent="0.25">
      <c r="A121" s="50" t="s">
        <v>102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32">
        <v>6000</v>
      </c>
      <c r="AQ121" s="32">
        <f>SUM(AQ122:AQ124)</f>
        <v>6600</v>
      </c>
    </row>
    <row r="122" spans="1:43" s="28" customFormat="1" ht="18" customHeight="1" x14ac:dyDescent="0.25">
      <c r="A122" s="47" t="s">
        <v>103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27">
        <v>2000</v>
      </c>
      <c r="AQ122" s="27">
        <f t="shared" si="3"/>
        <v>2200</v>
      </c>
    </row>
    <row r="123" spans="1:43" s="28" customFormat="1" ht="18" customHeight="1" x14ac:dyDescent="0.25">
      <c r="A123" s="49" t="s">
        <v>104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31">
        <v>2000</v>
      </c>
      <c r="AQ123" s="31">
        <f t="shared" si="3"/>
        <v>2200</v>
      </c>
    </row>
    <row r="124" spans="1:43" s="28" customFormat="1" ht="18" customHeight="1" x14ac:dyDescent="0.25">
      <c r="A124" s="47" t="s">
        <v>105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27">
        <v>2000</v>
      </c>
      <c r="AQ124" s="27">
        <f t="shared" si="3"/>
        <v>2200</v>
      </c>
    </row>
    <row r="125" spans="1:43" s="30" customFormat="1" ht="18" customHeight="1" x14ac:dyDescent="0.25">
      <c r="A125" s="50" t="s">
        <v>106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32">
        <v>5000</v>
      </c>
      <c r="AQ125" s="32">
        <f>SUM(AQ126:AQ127)</f>
        <v>5500</v>
      </c>
    </row>
    <row r="126" spans="1:43" s="28" customFormat="1" ht="18" customHeight="1" x14ac:dyDescent="0.25">
      <c r="A126" s="47" t="s">
        <v>107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27">
        <v>2000</v>
      </c>
      <c r="AQ126" s="27">
        <f t="shared" si="3"/>
        <v>2200</v>
      </c>
    </row>
    <row r="127" spans="1:43" s="28" customFormat="1" ht="18" customHeight="1" x14ac:dyDescent="0.25">
      <c r="A127" s="49" t="s">
        <v>108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31">
        <v>3000</v>
      </c>
      <c r="AQ127" s="31">
        <f t="shared" si="3"/>
        <v>3300</v>
      </c>
    </row>
    <row r="128" spans="1:43" s="30" customFormat="1" ht="18" customHeight="1" x14ac:dyDescent="0.25">
      <c r="A128" s="48" t="s">
        <v>109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29">
        <v>13200</v>
      </c>
      <c r="AQ128" s="29">
        <f>SUM(AQ129:AQ130)</f>
        <v>14520</v>
      </c>
    </row>
    <row r="129" spans="1:43" s="28" customFormat="1" ht="18" customHeight="1" x14ac:dyDescent="0.25">
      <c r="A129" s="49" t="s">
        <v>110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31">
        <v>4400</v>
      </c>
      <c r="AQ129" s="31">
        <f t="shared" si="3"/>
        <v>4840</v>
      </c>
    </row>
    <row r="130" spans="1:43" s="28" customFormat="1" ht="18" customHeight="1" x14ac:dyDescent="0.25">
      <c r="A130" s="47" t="s">
        <v>111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27">
        <v>8800</v>
      </c>
      <c r="AQ130" s="27">
        <f t="shared" si="3"/>
        <v>9680</v>
      </c>
    </row>
    <row r="131" spans="1:43" s="30" customFormat="1" ht="18" customHeight="1" x14ac:dyDescent="0.25">
      <c r="A131" s="50" t="s">
        <v>112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32">
        <v>5000</v>
      </c>
      <c r="AQ131" s="32">
        <f>SUM(AQ132:AQ139)</f>
        <v>5500</v>
      </c>
    </row>
    <row r="132" spans="1:43" s="28" customFormat="1" ht="18" customHeight="1" x14ac:dyDescent="0.25">
      <c r="A132" s="47" t="s">
        <v>113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27">
        <v>800</v>
      </c>
      <c r="AQ132" s="27">
        <f t="shared" si="3"/>
        <v>880</v>
      </c>
    </row>
    <row r="133" spans="1:43" s="28" customFormat="1" ht="18" customHeight="1" x14ac:dyDescent="0.25">
      <c r="A133" s="49" t="s">
        <v>114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31">
        <v>500</v>
      </c>
      <c r="AQ133" s="31">
        <f t="shared" si="3"/>
        <v>550</v>
      </c>
    </row>
    <row r="134" spans="1:43" s="28" customFormat="1" ht="18" customHeight="1" x14ac:dyDescent="0.25">
      <c r="A134" s="47" t="s">
        <v>115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27">
        <v>500</v>
      </c>
      <c r="AQ134" s="27">
        <f t="shared" si="3"/>
        <v>550</v>
      </c>
    </row>
    <row r="135" spans="1:43" s="28" customFormat="1" ht="18" customHeight="1" x14ac:dyDescent="0.25">
      <c r="A135" s="49" t="s">
        <v>116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31">
        <v>2000</v>
      </c>
      <c r="AQ135" s="31">
        <f t="shared" si="3"/>
        <v>2200</v>
      </c>
    </row>
    <row r="136" spans="1:43" s="28" customFormat="1" ht="18" customHeight="1" x14ac:dyDescent="0.25">
      <c r="A136" s="47" t="s">
        <v>117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27">
        <v>200</v>
      </c>
      <c r="AQ136" s="27">
        <f t="shared" ref="AQ136:AQ139" si="4">AP136*10%+AP136</f>
        <v>220</v>
      </c>
    </row>
    <row r="137" spans="1:43" s="28" customFormat="1" ht="18" customHeight="1" x14ac:dyDescent="0.25">
      <c r="A137" s="49" t="s">
        <v>118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31">
        <v>300</v>
      </c>
      <c r="AQ137" s="31">
        <f t="shared" si="4"/>
        <v>330</v>
      </c>
    </row>
    <row r="138" spans="1:43" s="28" customFormat="1" ht="18" customHeight="1" x14ac:dyDescent="0.25">
      <c r="A138" s="47" t="s">
        <v>119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27">
        <v>300</v>
      </c>
      <c r="AQ138" s="27">
        <f t="shared" si="4"/>
        <v>330</v>
      </c>
    </row>
    <row r="139" spans="1:43" s="28" customFormat="1" ht="18" customHeight="1" x14ac:dyDescent="0.25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31">
        <v>400</v>
      </c>
      <c r="AQ139" s="31">
        <f t="shared" si="4"/>
        <v>440</v>
      </c>
    </row>
    <row r="140" spans="1:43" s="11" customFormat="1" ht="18" customHeight="1" x14ac:dyDescent="0.25">
      <c r="A140" s="52" t="s">
        <v>324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25">
        <v>13200</v>
      </c>
      <c r="AQ140" s="25">
        <f>SUM(AQ141:AQ142)</f>
        <v>10000</v>
      </c>
    </row>
    <row r="141" spans="1:43" ht="18" customHeight="1" x14ac:dyDescent="0.25">
      <c r="A141" s="46" t="s">
        <v>110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24">
        <v>0</v>
      </c>
      <c r="AQ141" s="24">
        <v>5000</v>
      </c>
    </row>
    <row r="142" spans="1:43" ht="18" customHeight="1" x14ac:dyDescent="0.25">
      <c r="A142" s="51" t="s">
        <v>111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22">
        <v>0</v>
      </c>
      <c r="AQ142" s="22">
        <v>5000</v>
      </c>
    </row>
    <row r="143" spans="1:43" s="11" customFormat="1" ht="18" customHeight="1" x14ac:dyDescent="0.25">
      <c r="A143" s="44" t="s">
        <v>121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15">
        <v>46540</v>
      </c>
      <c r="AQ143" s="15">
        <f>SUM(AQ144:AQ149)</f>
        <v>51194</v>
      </c>
    </row>
    <row r="144" spans="1:43" ht="18" customHeight="1" x14ac:dyDescent="0.25">
      <c r="A144" s="45" t="s">
        <v>122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16">
        <v>2640</v>
      </c>
      <c r="AQ144" s="16">
        <f t="shared" ref="AQ144:AQ149" si="5">AP144*10%+AP144</f>
        <v>2904</v>
      </c>
    </row>
    <row r="145" spans="1:43" ht="18" customHeight="1" x14ac:dyDescent="0.25">
      <c r="A145" s="43" t="s">
        <v>123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17">
        <v>10000</v>
      </c>
      <c r="AQ145" s="17">
        <f t="shared" si="5"/>
        <v>11000</v>
      </c>
    </row>
    <row r="146" spans="1:43" ht="18" customHeight="1" x14ac:dyDescent="0.25">
      <c r="A146" s="45" t="s">
        <v>124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16">
        <v>1000</v>
      </c>
      <c r="AQ146" s="16">
        <f t="shared" si="5"/>
        <v>1100</v>
      </c>
    </row>
    <row r="147" spans="1:43" ht="18" customHeight="1" x14ac:dyDescent="0.25">
      <c r="A147" s="43" t="s">
        <v>125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17">
        <v>10000</v>
      </c>
      <c r="AQ147" s="17">
        <f t="shared" si="5"/>
        <v>11000</v>
      </c>
    </row>
    <row r="148" spans="1:43" ht="18" customHeight="1" x14ac:dyDescent="0.25">
      <c r="A148" s="45" t="s">
        <v>126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16">
        <v>18000</v>
      </c>
      <c r="AQ148" s="16">
        <f t="shared" si="5"/>
        <v>19800</v>
      </c>
    </row>
    <row r="149" spans="1:43" ht="18" customHeight="1" x14ac:dyDescent="0.25">
      <c r="A149" s="43" t="s">
        <v>127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17">
        <v>4900</v>
      </c>
      <c r="AQ149" s="17">
        <f t="shared" si="5"/>
        <v>5390</v>
      </c>
    </row>
    <row r="150" spans="1:43" s="11" customFormat="1" ht="18" customHeight="1" x14ac:dyDescent="0.25">
      <c r="A150" s="42" t="s">
        <v>128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14">
        <v>1430</v>
      </c>
      <c r="AQ150" s="14">
        <f>AQ151</f>
        <v>1573</v>
      </c>
    </row>
    <row r="151" spans="1:43" s="11" customFormat="1" ht="18" customHeight="1" x14ac:dyDescent="0.25">
      <c r="A151" s="44" t="s">
        <v>129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15">
        <v>1430</v>
      </c>
      <c r="AQ151" s="15">
        <f>AQ152</f>
        <v>1573</v>
      </c>
    </row>
    <row r="152" spans="1:43" ht="18" customHeight="1" x14ac:dyDescent="0.25">
      <c r="A152" s="45" t="s">
        <v>130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16">
        <v>1430</v>
      </c>
      <c r="AQ152" s="16">
        <f t="shared" ref="AQ152:AQ157" si="6">AP152*10%+AP152</f>
        <v>1573</v>
      </c>
    </row>
    <row r="153" spans="1:43" s="11" customFormat="1" ht="21" customHeight="1" x14ac:dyDescent="0.25">
      <c r="A153" s="44" t="s">
        <v>131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15">
        <v>2750</v>
      </c>
      <c r="AQ153" s="15">
        <f>SUM(AQ154:AQ155)</f>
        <v>3025</v>
      </c>
    </row>
    <row r="154" spans="1:43" ht="18" customHeight="1" x14ac:dyDescent="0.25">
      <c r="A154" s="45" t="s">
        <v>132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16">
        <v>2200</v>
      </c>
      <c r="AQ154" s="16">
        <f t="shared" si="6"/>
        <v>2420</v>
      </c>
    </row>
    <row r="155" spans="1:43" ht="18" customHeight="1" x14ac:dyDescent="0.25">
      <c r="A155" s="43" t="s">
        <v>133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17">
        <v>550</v>
      </c>
      <c r="AQ155" s="17">
        <f t="shared" si="6"/>
        <v>605</v>
      </c>
    </row>
    <row r="156" spans="1:43" s="11" customFormat="1" ht="18" customHeight="1" x14ac:dyDescent="0.25">
      <c r="A156" s="42" t="s">
        <v>134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14">
        <v>11000</v>
      </c>
      <c r="AQ156" s="14">
        <f>AQ157</f>
        <v>12100</v>
      </c>
    </row>
    <row r="157" spans="1:43" ht="18" customHeight="1" x14ac:dyDescent="0.25">
      <c r="A157" s="43" t="s">
        <v>135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17">
        <v>11000</v>
      </c>
      <c r="AQ157" s="17">
        <f t="shared" si="6"/>
        <v>12100</v>
      </c>
    </row>
    <row r="158" spans="1:43" s="11" customFormat="1" ht="18" customHeight="1" x14ac:dyDescent="0.25">
      <c r="A158" s="42" t="s">
        <v>136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14">
        <v>9900</v>
      </c>
      <c r="AQ158" s="14">
        <f>AQ159</f>
        <v>10890</v>
      </c>
    </row>
    <row r="159" spans="1:43" s="11" customFormat="1" ht="18" customHeight="1" x14ac:dyDescent="0.25">
      <c r="A159" s="44" t="s">
        <v>137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15">
        <v>9900</v>
      </c>
      <c r="AQ159" s="15">
        <f>AQ160</f>
        <v>10890</v>
      </c>
    </row>
    <row r="160" spans="1:43" ht="18" customHeight="1" x14ac:dyDescent="0.25">
      <c r="A160" s="45" t="s">
        <v>138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16">
        <v>9900</v>
      </c>
      <c r="AQ160" s="16">
        <f t="shared" ref="AQ160" si="7">AP160*10%+AP160</f>
        <v>10890</v>
      </c>
    </row>
    <row r="161" spans="1:43" s="11" customFormat="1" ht="18" customHeight="1" x14ac:dyDescent="0.25">
      <c r="A161" s="44" t="s">
        <v>139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15">
        <v>68000</v>
      </c>
      <c r="AQ161" s="15">
        <f>AQ162</f>
        <v>74800</v>
      </c>
    </row>
    <row r="162" spans="1:43" s="11" customFormat="1" ht="18" customHeight="1" x14ac:dyDescent="0.25">
      <c r="A162" s="42" t="s">
        <v>140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14">
        <v>68000</v>
      </c>
      <c r="AQ162" s="14">
        <f>AQ163+AQ165</f>
        <v>74800</v>
      </c>
    </row>
    <row r="163" spans="1:43" s="11" customFormat="1" ht="18" customHeight="1" x14ac:dyDescent="0.25">
      <c r="A163" s="44" t="s">
        <v>141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15">
        <v>22000</v>
      </c>
      <c r="AQ163" s="15">
        <f>AQ164</f>
        <v>24200</v>
      </c>
    </row>
    <row r="164" spans="1:43" ht="18" customHeight="1" x14ac:dyDescent="0.25">
      <c r="A164" s="45" t="s">
        <v>142</v>
      </c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16">
        <v>22000</v>
      </c>
      <c r="AQ164" s="16">
        <f t="shared" ref="AQ164" si="8">AP164*10%+AP164</f>
        <v>24200</v>
      </c>
    </row>
    <row r="165" spans="1:43" s="11" customFormat="1" ht="18" customHeight="1" x14ac:dyDescent="0.25">
      <c r="A165" s="44" t="s">
        <v>143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15">
        <v>46000</v>
      </c>
      <c r="AQ165" s="15">
        <f>SUM(AQ166:AQ167)</f>
        <v>50600</v>
      </c>
    </row>
    <row r="166" spans="1:43" ht="18" customHeight="1" x14ac:dyDescent="0.25">
      <c r="A166" s="45" t="s">
        <v>144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16">
        <v>35000</v>
      </c>
      <c r="AQ166" s="16">
        <f t="shared" ref="AQ166:AQ167" si="9">AP166*10%+AP166</f>
        <v>38500</v>
      </c>
    </row>
    <row r="167" spans="1:43" ht="18" customHeight="1" x14ac:dyDescent="0.25">
      <c r="A167" s="43" t="s">
        <v>145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17">
        <v>11000</v>
      </c>
      <c r="AQ167" s="17">
        <f t="shared" si="9"/>
        <v>12100</v>
      </c>
    </row>
  </sheetData>
  <autoFilter ref="D19:G20">
    <filterColumn colId="0" showButton="0"/>
    <filterColumn colId="1" showButton="0"/>
    <filterColumn colId="2" showButton="0"/>
  </autoFilter>
  <mergeCells count="174">
    <mergeCell ref="H11:AN11"/>
    <mergeCell ref="H12:AN12"/>
    <mergeCell ref="A30:AO30"/>
    <mergeCell ref="A31:AO31"/>
    <mergeCell ref="A32:AO32"/>
    <mergeCell ref="A167:AO167"/>
    <mergeCell ref="A153:AO153"/>
    <mergeCell ref="A154:AO154"/>
    <mergeCell ref="A155:AO155"/>
    <mergeCell ref="A156:AO156"/>
    <mergeCell ref="A157:AO157"/>
    <mergeCell ref="A158:AO158"/>
    <mergeCell ref="A163:AO163"/>
    <mergeCell ref="A164:AO164"/>
    <mergeCell ref="A165:AO165"/>
    <mergeCell ref="A166:AO166"/>
    <mergeCell ref="A159:AO159"/>
    <mergeCell ref="A160:AO160"/>
    <mergeCell ref="A161:AO161"/>
    <mergeCell ref="A162:AO162"/>
    <mergeCell ref="A121:AO121"/>
    <mergeCell ref="A122:AO122"/>
    <mergeCell ref="A123:AO123"/>
    <mergeCell ref="A124:AO124"/>
    <mergeCell ref="A125:AO125"/>
    <mergeCell ref="A126:AO126"/>
    <mergeCell ref="A127:AO127"/>
    <mergeCell ref="A128:AO128"/>
    <mergeCell ref="A129:AO129"/>
    <mergeCell ref="A151:AO151"/>
    <mergeCell ref="A152:AO152"/>
    <mergeCell ref="A130:AO130"/>
    <mergeCell ref="A131:AO131"/>
    <mergeCell ref="A132:AO132"/>
    <mergeCell ref="A133:AO133"/>
    <mergeCell ref="A134:AO134"/>
    <mergeCell ref="A140:AO140"/>
    <mergeCell ref="A141:AO141"/>
    <mergeCell ref="A142:AO142"/>
    <mergeCell ref="A135:AO135"/>
    <mergeCell ref="A136:AO136"/>
    <mergeCell ref="A137:AO137"/>
    <mergeCell ref="A138:AO138"/>
    <mergeCell ref="A139:AO139"/>
    <mergeCell ref="A143:AO143"/>
    <mergeCell ref="A144:AO144"/>
    <mergeCell ref="A145:AO145"/>
    <mergeCell ref="A146:AO146"/>
    <mergeCell ref="A147:AO147"/>
    <mergeCell ref="A148:AO148"/>
    <mergeCell ref="A149:AO149"/>
    <mergeCell ref="A150:AO150"/>
    <mergeCell ref="A112:AO112"/>
    <mergeCell ref="A113:AO113"/>
    <mergeCell ref="A114:AO114"/>
    <mergeCell ref="A115:AO115"/>
    <mergeCell ref="A116:AO116"/>
    <mergeCell ref="A117:AO117"/>
    <mergeCell ref="A118:AO118"/>
    <mergeCell ref="A119:AO119"/>
    <mergeCell ref="A120:AO120"/>
    <mergeCell ref="A103:AO103"/>
    <mergeCell ref="A104:AO104"/>
    <mergeCell ref="A105:AO105"/>
    <mergeCell ref="A106:AO106"/>
    <mergeCell ref="A107:AO107"/>
    <mergeCell ref="A108:AO108"/>
    <mergeCell ref="A109:AO109"/>
    <mergeCell ref="A110:AO110"/>
    <mergeCell ref="A111:AO111"/>
    <mergeCell ref="A94:AO94"/>
    <mergeCell ref="A95:AO95"/>
    <mergeCell ref="A96:AO96"/>
    <mergeCell ref="A97:AO97"/>
    <mergeCell ref="A98:AO98"/>
    <mergeCell ref="A99:AO99"/>
    <mergeCell ref="A100:AO100"/>
    <mergeCell ref="A101:AO101"/>
    <mergeCell ref="A102:AO102"/>
    <mergeCell ref="A85:AO85"/>
    <mergeCell ref="A86:AO86"/>
    <mergeCell ref="A87:AO87"/>
    <mergeCell ref="A88:AO88"/>
    <mergeCell ref="A89:AO89"/>
    <mergeCell ref="A90:AO90"/>
    <mergeCell ref="A91:AO91"/>
    <mergeCell ref="A92:AO92"/>
    <mergeCell ref="A93:AO93"/>
    <mergeCell ref="A76:AO76"/>
    <mergeCell ref="A77:AO77"/>
    <mergeCell ref="A78:AO78"/>
    <mergeCell ref="A79:AO79"/>
    <mergeCell ref="A80:AO80"/>
    <mergeCell ref="A81:AO81"/>
    <mergeCell ref="A82:AO82"/>
    <mergeCell ref="A83:AO83"/>
    <mergeCell ref="A84:AO84"/>
    <mergeCell ref="A67:AO67"/>
    <mergeCell ref="A68:AO68"/>
    <mergeCell ref="A69:AO69"/>
    <mergeCell ref="A70:AO70"/>
    <mergeCell ref="A71:AO71"/>
    <mergeCell ref="A72:AO72"/>
    <mergeCell ref="A73:AO73"/>
    <mergeCell ref="A74:AO74"/>
    <mergeCell ref="A75:AO75"/>
    <mergeCell ref="A58:AO58"/>
    <mergeCell ref="A59:AO59"/>
    <mergeCell ref="A60:AO60"/>
    <mergeCell ref="A61:AO61"/>
    <mergeCell ref="A62:AO62"/>
    <mergeCell ref="A63:AO63"/>
    <mergeCell ref="A64:AO64"/>
    <mergeCell ref="A65:AO65"/>
    <mergeCell ref="A66:AO66"/>
    <mergeCell ref="A49:AO49"/>
    <mergeCell ref="A50:AO50"/>
    <mergeCell ref="A51:AO51"/>
    <mergeCell ref="A52:AO52"/>
    <mergeCell ref="A53:AO53"/>
    <mergeCell ref="A54:AO54"/>
    <mergeCell ref="A55:AO55"/>
    <mergeCell ref="A56:AO56"/>
    <mergeCell ref="A57:AO57"/>
    <mergeCell ref="A39:AO39"/>
    <mergeCell ref="A40:AO40"/>
    <mergeCell ref="A41:AO41"/>
    <mergeCell ref="A42:AO42"/>
    <mergeCell ref="A43:AO43"/>
    <mergeCell ref="A44:AO44"/>
    <mergeCell ref="A45:AO45"/>
    <mergeCell ref="A47:AO47"/>
    <mergeCell ref="A48:AO48"/>
    <mergeCell ref="A34:AO34"/>
    <mergeCell ref="A35:AO35"/>
    <mergeCell ref="A36:AO36"/>
    <mergeCell ref="A37:AO37"/>
    <mergeCell ref="A38:AO38"/>
    <mergeCell ref="A21:C21"/>
    <mergeCell ref="A22:AO22"/>
    <mergeCell ref="A23:AO23"/>
    <mergeCell ref="A24:AO24"/>
    <mergeCell ref="A25:AO25"/>
    <mergeCell ref="A26:AO26"/>
    <mergeCell ref="A27:AO27"/>
    <mergeCell ref="A28:AO28"/>
    <mergeCell ref="A29:AO29"/>
    <mergeCell ref="H21:AN21"/>
    <mergeCell ref="A33:AO33"/>
    <mergeCell ref="D21:G21"/>
    <mergeCell ref="A2:AM2"/>
    <mergeCell ref="A3:AM3"/>
    <mergeCell ref="A4:R5"/>
    <mergeCell ref="A6:AP6"/>
    <mergeCell ref="A9:AP9"/>
    <mergeCell ref="A14:S15"/>
    <mergeCell ref="A17:AP17"/>
    <mergeCell ref="A19:C19"/>
    <mergeCell ref="A20:C20"/>
    <mergeCell ref="AD7:AP7"/>
    <mergeCell ref="B11:C11"/>
    <mergeCell ref="B12:C12"/>
    <mergeCell ref="B13:C13"/>
    <mergeCell ref="H13:AN13"/>
    <mergeCell ref="H19:AN19"/>
    <mergeCell ref="H20:AN20"/>
    <mergeCell ref="AE14:AP14"/>
    <mergeCell ref="AN1:AP4"/>
    <mergeCell ref="AO11:AP12"/>
    <mergeCell ref="AO13:AP13"/>
    <mergeCell ref="AO19:AP19"/>
    <mergeCell ref="D11:G11"/>
    <mergeCell ref="D12:G13"/>
    <mergeCell ref="D19:G20"/>
  </mergeCells>
  <pageMargins left="0.19" right="0.19670000000000001" top="0.2" bottom="0.2" header="0" footer="0"/>
  <pageSetup scale="79" orientation="portrait" r:id="rId1"/>
  <ignoredErrors>
    <ignoredError sqref="AQ31:AQ34 AQ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2"/>
  <sheetViews>
    <sheetView showGridLines="0" topLeftCell="A83" workbookViewId="0">
      <selection activeCell="R85" sqref="R85:W85"/>
    </sheetView>
  </sheetViews>
  <sheetFormatPr defaultRowHeight="15" x14ac:dyDescent="0.25"/>
  <cols>
    <col min="1" max="2" width="0.140625" style="3" customWidth="1"/>
    <col min="3" max="3" width="0.5703125" style="3" customWidth="1"/>
    <col min="4" max="4" width="4" style="3" customWidth="1"/>
    <col min="5" max="5" width="0.28515625" style="3" customWidth="1"/>
    <col min="6" max="6" width="5.7109375" style="3" customWidth="1"/>
    <col min="7" max="7" width="13" style="3" customWidth="1"/>
    <col min="8" max="8" width="1.140625" style="3" customWidth="1"/>
    <col min="9" max="9" width="1.42578125" style="3" customWidth="1"/>
    <col min="10" max="10" width="1.140625" style="3" customWidth="1"/>
    <col min="11" max="11" width="1.85546875" style="3" customWidth="1"/>
    <col min="12" max="12" width="1.140625" style="3" customWidth="1"/>
    <col min="13" max="14" width="0.28515625" style="3" customWidth="1"/>
    <col min="15" max="15" width="1.28515625" style="3" customWidth="1"/>
    <col min="16" max="16" width="1.85546875" style="3" customWidth="1"/>
    <col min="17" max="17" width="6.28515625" style="3" customWidth="1"/>
    <col min="18" max="18" width="0.42578125" style="3" customWidth="1"/>
    <col min="19" max="19" width="0.28515625" style="3" customWidth="1"/>
    <col min="20" max="20" width="2.42578125" style="3" customWidth="1"/>
    <col min="21" max="21" width="9.5703125" style="3" customWidth="1"/>
    <col min="22" max="22" width="1" style="3" customWidth="1"/>
    <col min="23" max="23" width="2.5703125" style="3" customWidth="1"/>
    <col min="24" max="24" width="0.85546875" style="3" customWidth="1"/>
    <col min="25" max="25" width="8.85546875" style="3" customWidth="1"/>
    <col min="26" max="26" width="0.42578125" style="3" customWidth="1"/>
    <col min="27" max="27" width="1" style="3" customWidth="1"/>
    <col min="28" max="28" width="1.140625" style="3" customWidth="1"/>
    <col min="29" max="29" width="2.28515625" style="3" customWidth="1"/>
    <col min="30" max="30" width="2.7109375" style="3" customWidth="1"/>
    <col min="31" max="31" width="3.42578125" style="3" customWidth="1"/>
    <col min="32" max="32" width="0.7109375" style="3" customWidth="1"/>
    <col min="33" max="33" width="1.140625" style="3" customWidth="1"/>
    <col min="34" max="34" width="1.5703125" style="3" customWidth="1"/>
    <col min="35" max="35" width="0.28515625" style="3" customWidth="1"/>
    <col min="36" max="36" width="0.140625" style="3" customWidth="1"/>
    <col min="37" max="37" width="3.140625" style="3" customWidth="1"/>
    <col min="38" max="38" width="1.140625" style="3" customWidth="1"/>
    <col min="39" max="39" width="2.7109375" style="3" customWidth="1"/>
    <col min="40" max="40" width="0.42578125" style="3" customWidth="1"/>
    <col min="41" max="41" width="2.85546875" style="3" customWidth="1"/>
    <col min="42" max="42" width="5" style="3" customWidth="1"/>
    <col min="43" max="43" width="2" style="3" customWidth="1"/>
    <col min="44" max="44" width="14.85546875" style="3" customWidth="1"/>
    <col min="45" max="45" width="0.5703125" style="3" customWidth="1"/>
    <col min="46" max="47" width="0.28515625" style="3" customWidth="1"/>
    <col min="48" max="48" width="5.85546875" style="3" customWidth="1"/>
    <col min="49" max="49" width="0.5703125" style="3" customWidth="1"/>
    <col min="50" max="51" width="0.140625" style="3" customWidth="1"/>
    <col min="52" max="52" width="0.28515625" style="3" customWidth="1"/>
    <col min="53" max="53" width="0.140625" style="3" customWidth="1"/>
    <col min="54" max="56" width="14.28515625" style="3" bestFit="1" customWidth="1"/>
    <col min="57" max="57" width="13.28515625" style="3" bestFit="1" customWidth="1"/>
    <col min="58" max="16384" width="9.140625" style="3"/>
  </cols>
  <sheetData>
    <row r="1" spans="1:55" ht="33" customHeight="1" x14ac:dyDescent="0.25">
      <c r="AP1" s="62"/>
      <c r="AQ1" s="62"/>
      <c r="AR1" s="62"/>
      <c r="AS1" s="62"/>
      <c r="AT1" s="62"/>
      <c r="AU1" s="62"/>
      <c r="AV1" s="62"/>
      <c r="AW1" s="62"/>
      <c r="AX1" s="62"/>
    </row>
    <row r="2" spans="1:55" ht="23.2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62"/>
      <c r="AQ2" s="62"/>
      <c r="AR2" s="62"/>
      <c r="AS2" s="62"/>
      <c r="AT2" s="62"/>
      <c r="AU2" s="62"/>
      <c r="AV2" s="62"/>
      <c r="AW2" s="62"/>
      <c r="AX2" s="62"/>
    </row>
    <row r="3" spans="1:55" ht="15.75" customHeight="1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62"/>
      <c r="AQ3" s="62"/>
      <c r="AR3" s="62"/>
      <c r="AS3" s="62"/>
      <c r="AT3" s="62"/>
      <c r="AU3" s="62"/>
      <c r="AV3" s="62"/>
      <c r="AW3" s="62"/>
      <c r="AX3" s="62"/>
    </row>
    <row r="4" spans="1:55" ht="12" customHeight="1" x14ac:dyDescent="0.2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AP4" s="62"/>
      <c r="AQ4" s="62"/>
      <c r="AR4" s="62"/>
      <c r="AS4" s="62"/>
      <c r="AT4" s="62"/>
      <c r="AU4" s="62"/>
      <c r="AV4" s="62"/>
      <c r="AW4" s="62"/>
      <c r="AX4" s="62"/>
    </row>
    <row r="5" spans="1:55" ht="5.2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55" ht="5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</row>
    <row r="7" spans="1:55" ht="14.25" customHeight="1" x14ac:dyDescent="0.25">
      <c r="AD7" s="66" t="s">
        <v>317</v>
      </c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</row>
    <row r="8" spans="1:55" ht="22.5" customHeight="1" x14ac:dyDescent="0.25">
      <c r="A8" s="75" t="s">
        <v>318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5" ht="2.25" customHeight="1" x14ac:dyDescent="0.25"/>
    <row r="10" spans="1:55" ht="18" customHeight="1" x14ac:dyDescent="0.25">
      <c r="C10" s="58" t="s">
        <v>316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3" t="s">
        <v>315</v>
      </c>
      <c r="V10" s="63"/>
      <c r="W10" s="63"/>
      <c r="X10" s="63"/>
      <c r="Y10" s="63" t="s">
        <v>314</v>
      </c>
      <c r="Z10" s="63"/>
      <c r="AA10" s="63"/>
      <c r="AB10" s="63"/>
      <c r="AC10" s="63"/>
      <c r="AD10" s="63"/>
      <c r="AE10" s="63"/>
      <c r="AF10" s="63"/>
      <c r="AG10" s="63" t="s">
        <v>313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 t="s">
        <v>312</v>
      </c>
      <c r="AR10" s="63"/>
      <c r="AS10" s="63"/>
      <c r="AT10" s="63"/>
      <c r="AU10" s="63"/>
      <c r="AV10" s="63"/>
      <c r="AW10" s="63"/>
      <c r="AX10" s="63"/>
      <c r="AY10" s="4"/>
    </row>
    <row r="11" spans="1:55" ht="21.75" customHeight="1" x14ac:dyDescent="0.25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AE11" s="66" t="s">
        <v>317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</row>
    <row r="12" spans="1:55" ht="24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55" ht="3" customHeight="1" x14ac:dyDescent="0.25"/>
    <row r="14" spans="1:55" ht="5.2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</row>
    <row r="15" spans="1:55" ht="18" customHeight="1" x14ac:dyDescent="0.25">
      <c r="C15" s="58" t="s">
        <v>316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63" t="s">
        <v>315</v>
      </c>
      <c r="V15" s="63"/>
      <c r="W15" s="63"/>
      <c r="X15" s="63"/>
      <c r="Y15" s="63" t="s">
        <v>314</v>
      </c>
      <c r="Z15" s="63"/>
      <c r="AA15" s="63"/>
      <c r="AB15" s="63"/>
      <c r="AC15" s="63"/>
      <c r="AD15" s="63"/>
      <c r="AE15" s="63"/>
      <c r="AF15" s="63"/>
      <c r="AG15" s="63" t="s">
        <v>313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 t="s">
        <v>312</v>
      </c>
      <c r="AR15" s="63"/>
      <c r="AS15" s="63"/>
      <c r="AT15" s="63"/>
      <c r="AU15" s="63"/>
      <c r="AV15" s="63"/>
      <c r="AW15" s="63"/>
      <c r="AX15" s="63"/>
      <c r="AY15" s="58"/>
      <c r="AZ15" s="58"/>
      <c r="BA15" s="58"/>
    </row>
    <row r="16" spans="1:55" ht="19.5" customHeight="1" x14ac:dyDescent="0.25">
      <c r="A16" s="5"/>
      <c r="B16" s="70" t="s">
        <v>30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61">
        <v>1193328.22</v>
      </c>
      <c r="S16" s="61"/>
      <c r="T16" s="61"/>
      <c r="U16" s="61"/>
      <c r="V16" s="61"/>
      <c r="W16" s="61"/>
      <c r="X16" s="61">
        <v>724748.46</v>
      </c>
      <c r="Y16" s="61"/>
      <c r="Z16" s="61"/>
      <c r="AA16" s="61"/>
      <c r="AB16" s="55" t="s">
        <v>311</v>
      </c>
      <c r="AC16" s="55"/>
      <c r="AD16" s="55"/>
      <c r="AE16" s="55"/>
      <c r="AF16" s="61">
        <v>724748.46</v>
      </c>
      <c r="AG16" s="61"/>
      <c r="AH16" s="61"/>
      <c r="AI16" s="61"/>
      <c r="AJ16" s="61"/>
      <c r="AK16" s="61"/>
      <c r="AL16" s="61"/>
      <c r="AM16" s="61"/>
      <c r="AN16" s="61"/>
      <c r="AO16" s="55" t="s">
        <v>311</v>
      </c>
      <c r="AP16" s="55"/>
      <c r="AQ16" s="55"/>
      <c r="AR16" s="6">
        <v>468579.76</v>
      </c>
      <c r="AS16" s="55" t="s">
        <v>310</v>
      </c>
      <c r="AT16" s="55"/>
      <c r="AU16" s="55"/>
      <c r="AV16" s="55"/>
      <c r="AW16" s="55"/>
      <c r="AX16" s="55"/>
      <c r="AY16" s="55"/>
      <c r="AZ16" s="5"/>
      <c r="BA16" s="5"/>
      <c r="BB16" s="5"/>
      <c r="BC16" s="5"/>
    </row>
    <row r="17" spans="1:57" ht="27" customHeight="1" x14ac:dyDescent="0.25">
      <c r="A17" s="5"/>
      <c r="B17" s="70" t="s">
        <v>31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61">
        <v>1132328.22</v>
      </c>
      <c r="S17" s="61"/>
      <c r="T17" s="61"/>
      <c r="U17" s="61"/>
      <c r="V17" s="61"/>
      <c r="W17" s="61"/>
      <c r="X17" s="61">
        <v>674859.42</v>
      </c>
      <c r="Y17" s="61"/>
      <c r="Z17" s="61"/>
      <c r="AA17" s="61"/>
      <c r="AB17" s="55" t="s">
        <v>309</v>
      </c>
      <c r="AC17" s="55"/>
      <c r="AD17" s="55"/>
      <c r="AE17" s="55"/>
      <c r="AF17" s="61">
        <v>674859.42</v>
      </c>
      <c r="AG17" s="61"/>
      <c r="AH17" s="61"/>
      <c r="AI17" s="61"/>
      <c r="AJ17" s="61"/>
      <c r="AK17" s="61"/>
      <c r="AL17" s="61"/>
      <c r="AM17" s="61"/>
      <c r="AN17" s="61"/>
      <c r="AO17" s="55" t="s">
        <v>309</v>
      </c>
      <c r="AP17" s="55"/>
      <c r="AQ17" s="55"/>
      <c r="AR17" s="6">
        <v>457468.8</v>
      </c>
      <c r="AS17" s="55" t="s">
        <v>308</v>
      </c>
      <c r="AT17" s="55"/>
      <c r="AU17" s="55"/>
      <c r="AV17" s="55"/>
      <c r="AW17" s="55"/>
      <c r="AX17" s="55"/>
      <c r="AY17" s="55"/>
      <c r="AZ17" s="5"/>
      <c r="BA17" s="5"/>
      <c r="BB17" s="5"/>
      <c r="BC17" s="5"/>
    </row>
    <row r="18" spans="1:57" ht="26.25" customHeight="1" x14ac:dyDescent="0.25">
      <c r="A18" s="5"/>
      <c r="B18" s="70" t="s">
        <v>32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61">
        <v>555432.22</v>
      </c>
      <c r="S18" s="61"/>
      <c r="T18" s="61"/>
      <c r="U18" s="61"/>
      <c r="V18" s="61"/>
      <c r="W18" s="61"/>
      <c r="X18" s="61">
        <v>340853.99</v>
      </c>
      <c r="Y18" s="61"/>
      <c r="Z18" s="61"/>
      <c r="AA18" s="61"/>
      <c r="AB18" s="55" t="s">
        <v>307</v>
      </c>
      <c r="AC18" s="55"/>
      <c r="AD18" s="55"/>
      <c r="AE18" s="55"/>
      <c r="AF18" s="61">
        <v>340853.99</v>
      </c>
      <c r="AG18" s="61"/>
      <c r="AH18" s="61"/>
      <c r="AI18" s="61"/>
      <c r="AJ18" s="61"/>
      <c r="AK18" s="61"/>
      <c r="AL18" s="61"/>
      <c r="AM18" s="61"/>
      <c r="AN18" s="61"/>
      <c r="AO18" s="55" t="s">
        <v>307</v>
      </c>
      <c r="AP18" s="55"/>
      <c r="AQ18" s="55"/>
      <c r="AR18" s="6">
        <v>214578.23</v>
      </c>
      <c r="AS18" s="55" t="s">
        <v>306</v>
      </c>
      <c r="AT18" s="55"/>
      <c r="AU18" s="55"/>
      <c r="AV18" s="55"/>
      <c r="AW18" s="55"/>
      <c r="AX18" s="55"/>
      <c r="AY18" s="55"/>
      <c r="AZ18" s="5"/>
      <c r="BA18" s="5"/>
      <c r="BB18" s="5"/>
      <c r="BC18" s="5"/>
    </row>
    <row r="19" spans="1:57" ht="72.75" x14ac:dyDescent="0.25">
      <c r="A19" s="5"/>
      <c r="B19" s="70" t="s">
        <v>33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1">
        <v>412501.7</v>
      </c>
      <c r="S19" s="61"/>
      <c r="T19" s="61"/>
      <c r="U19" s="61"/>
      <c r="V19" s="61"/>
      <c r="W19" s="61"/>
      <c r="X19" s="61">
        <v>261877.2</v>
      </c>
      <c r="Y19" s="61"/>
      <c r="Z19" s="61"/>
      <c r="AA19" s="61"/>
      <c r="AB19" s="55" t="s">
        <v>305</v>
      </c>
      <c r="AC19" s="55"/>
      <c r="AD19" s="55"/>
      <c r="AE19" s="55"/>
      <c r="AF19" s="61">
        <v>261877.2</v>
      </c>
      <c r="AG19" s="61"/>
      <c r="AH19" s="61"/>
      <c r="AI19" s="61"/>
      <c r="AJ19" s="61"/>
      <c r="AK19" s="61"/>
      <c r="AL19" s="61"/>
      <c r="AM19" s="61"/>
      <c r="AN19" s="61"/>
      <c r="AO19" s="55" t="s">
        <v>305</v>
      </c>
      <c r="AP19" s="55"/>
      <c r="AQ19" s="55"/>
      <c r="AR19" s="6">
        <v>150624.5</v>
      </c>
      <c r="AS19" s="55" t="s">
        <v>304</v>
      </c>
      <c r="AT19" s="55"/>
      <c r="AU19" s="55"/>
      <c r="AV19" s="55"/>
      <c r="AW19" s="55"/>
      <c r="AX19" s="55"/>
      <c r="AY19" s="55"/>
      <c r="AZ19" s="5"/>
      <c r="BA19" s="5"/>
      <c r="BB19" s="5"/>
      <c r="BC19" s="10" t="s">
        <v>323</v>
      </c>
    </row>
    <row r="20" spans="1:57" ht="22.5" customHeight="1" x14ac:dyDescent="0.25">
      <c r="A20" s="5"/>
      <c r="B20" s="71" t="s">
        <v>34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60">
        <v>300000</v>
      </c>
      <c r="S20" s="60"/>
      <c r="T20" s="60"/>
      <c r="U20" s="60"/>
      <c r="V20" s="60"/>
      <c r="W20" s="60"/>
      <c r="X20" s="60">
        <v>206193.74</v>
      </c>
      <c r="Y20" s="60"/>
      <c r="Z20" s="60"/>
      <c r="AA20" s="60"/>
      <c r="AB20" s="54" t="s">
        <v>303</v>
      </c>
      <c r="AC20" s="54"/>
      <c r="AD20" s="54"/>
      <c r="AE20" s="54"/>
      <c r="AF20" s="60">
        <v>206193.74</v>
      </c>
      <c r="AG20" s="60"/>
      <c r="AH20" s="60"/>
      <c r="AI20" s="60"/>
      <c r="AJ20" s="60"/>
      <c r="AK20" s="60"/>
      <c r="AL20" s="60"/>
      <c r="AM20" s="60"/>
      <c r="AN20" s="60"/>
      <c r="AO20" s="54" t="s">
        <v>303</v>
      </c>
      <c r="AP20" s="54"/>
      <c r="AQ20" s="54"/>
      <c r="AR20" s="7">
        <v>93806.26</v>
      </c>
      <c r="AS20" s="54" t="s">
        <v>302</v>
      </c>
      <c r="AT20" s="54"/>
      <c r="AU20" s="54"/>
      <c r="AV20" s="54"/>
      <c r="AW20" s="54"/>
      <c r="AX20" s="54"/>
      <c r="AY20" s="54"/>
      <c r="AZ20" s="5"/>
      <c r="BA20" s="5"/>
      <c r="BB20" s="8">
        <f>AF20/7*12</f>
        <v>353474.98285714281</v>
      </c>
      <c r="BC20" s="8">
        <f>BB20-AF20</f>
        <v>147281.24285714282</v>
      </c>
      <c r="BD20" s="20">
        <f>BB20*1.1</f>
        <v>388822.48114285711</v>
      </c>
      <c r="BE20" s="20">
        <f>BD20/12</f>
        <v>32401.873428571427</v>
      </c>
    </row>
    <row r="21" spans="1:57" ht="22.5" customHeight="1" x14ac:dyDescent="0.25">
      <c r="A21" s="5"/>
      <c r="B21" s="71" t="s">
        <v>35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60">
        <v>15000</v>
      </c>
      <c r="S21" s="60"/>
      <c r="T21" s="60"/>
      <c r="U21" s="60"/>
      <c r="V21" s="60"/>
      <c r="W21" s="60"/>
      <c r="X21" s="60">
        <v>8652.26</v>
      </c>
      <c r="Y21" s="60"/>
      <c r="Z21" s="60"/>
      <c r="AA21" s="60"/>
      <c r="AB21" s="54" t="s">
        <v>301</v>
      </c>
      <c r="AC21" s="54"/>
      <c r="AD21" s="54"/>
      <c r="AE21" s="54"/>
      <c r="AF21" s="60">
        <v>8652.26</v>
      </c>
      <c r="AG21" s="60"/>
      <c r="AH21" s="60"/>
      <c r="AI21" s="60"/>
      <c r="AJ21" s="60"/>
      <c r="AK21" s="60"/>
      <c r="AL21" s="60"/>
      <c r="AM21" s="60"/>
      <c r="AN21" s="60"/>
      <c r="AO21" s="54" t="s">
        <v>301</v>
      </c>
      <c r="AP21" s="54"/>
      <c r="AQ21" s="54"/>
      <c r="AR21" s="7">
        <v>6347.74</v>
      </c>
      <c r="AS21" s="54" t="s">
        <v>300</v>
      </c>
      <c r="AT21" s="54"/>
      <c r="AU21" s="54"/>
      <c r="AV21" s="54"/>
      <c r="AW21" s="54"/>
      <c r="AX21" s="54"/>
      <c r="AY21" s="54"/>
      <c r="AZ21" s="5"/>
      <c r="BA21" s="5"/>
      <c r="BB21" s="8">
        <f t="shared" ref="BB21:BB84" si="0">AF21/7*12</f>
        <v>14832.445714285715</v>
      </c>
      <c r="BC21" s="8">
        <f t="shared" ref="BC21:BC84" si="1">BB21-AF21</f>
        <v>6180.1857142857152</v>
      </c>
      <c r="BD21" s="20">
        <f t="shared" ref="BD21:BD84" si="2">BB21*1.1</f>
        <v>16315.690285714289</v>
      </c>
      <c r="BE21" s="20">
        <f t="shared" ref="BE21:BE84" si="3">BD21/12</f>
        <v>1359.6408571428574</v>
      </c>
    </row>
    <row r="22" spans="1:57" ht="22.5" customHeight="1" x14ac:dyDescent="0.25">
      <c r="A22" s="5"/>
      <c r="B22" s="71" t="s">
        <v>36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60">
        <v>12000</v>
      </c>
      <c r="S22" s="60"/>
      <c r="T22" s="60"/>
      <c r="U22" s="60"/>
      <c r="V22" s="60"/>
      <c r="W22" s="60"/>
      <c r="X22" s="60">
        <v>5200</v>
      </c>
      <c r="Y22" s="60"/>
      <c r="Z22" s="60"/>
      <c r="AA22" s="60"/>
      <c r="AB22" s="54" t="s">
        <v>299</v>
      </c>
      <c r="AC22" s="54"/>
      <c r="AD22" s="54"/>
      <c r="AE22" s="54"/>
      <c r="AF22" s="60">
        <v>5200</v>
      </c>
      <c r="AG22" s="60"/>
      <c r="AH22" s="60"/>
      <c r="AI22" s="60"/>
      <c r="AJ22" s="60"/>
      <c r="AK22" s="60"/>
      <c r="AL22" s="60"/>
      <c r="AM22" s="60"/>
      <c r="AN22" s="60"/>
      <c r="AO22" s="54" t="s">
        <v>299</v>
      </c>
      <c r="AP22" s="54"/>
      <c r="AQ22" s="54"/>
      <c r="AR22" s="7">
        <v>6800</v>
      </c>
      <c r="AS22" s="54" t="s">
        <v>298</v>
      </c>
      <c r="AT22" s="54"/>
      <c r="AU22" s="54"/>
      <c r="AV22" s="54"/>
      <c r="AW22" s="54"/>
      <c r="AX22" s="54"/>
      <c r="AY22" s="54"/>
      <c r="AZ22" s="5"/>
      <c r="BA22" s="5"/>
      <c r="BB22" s="8">
        <f t="shared" si="0"/>
        <v>8914.2857142857138</v>
      </c>
      <c r="BC22" s="8">
        <f t="shared" si="1"/>
        <v>3714.2857142857138</v>
      </c>
      <c r="BD22" s="20">
        <f t="shared" si="2"/>
        <v>9805.7142857142862</v>
      </c>
      <c r="BE22" s="20">
        <f t="shared" si="3"/>
        <v>817.14285714285722</v>
      </c>
    </row>
    <row r="23" spans="1:57" ht="18" customHeight="1" x14ac:dyDescent="0.25">
      <c r="A23" s="5"/>
      <c r="B23" s="71" t="s">
        <v>37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60">
        <v>32358.33</v>
      </c>
      <c r="S23" s="60"/>
      <c r="T23" s="60"/>
      <c r="U23" s="60"/>
      <c r="V23" s="60"/>
      <c r="W23" s="60"/>
      <c r="X23" s="60">
        <v>1077.72</v>
      </c>
      <c r="Y23" s="60"/>
      <c r="Z23" s="60"/>
      <c r="AA23" s="60"/>
      <c r="AB23" s="54" t="s">
        <v>297</v>
      </c>
      <c r="AC23" s="54"/>
      <c r="AD23" s="54"/>
      <c r="AE23" s="54"/>
      <c r="AF23" s="60">
        <v>1077.72</v>
      </c>
      <c r="AG23" s="60"/>
      <c r="AH23" s="60"/>
      <c r="AI23" s="60"/>
      <c r="AJ23" s="60"/>
      <c r="AK23" s="60"/>
      <c r="AL23" s="60"/>
      <c r="AM23" s="60"/>
      <c r="AN23" s="60"/>
      <c r="AO23" s="54" t="s">
        <v>297</v>
      </c>
      <c r="AP23" s="54"/>
      <c r="AQ23" s="54"/>
      <c r="AR23" s="7">
        <v>31280.61</v>
      </c>
      <c r="AS23" s="54" t="s">
        <v>296</v>
      </c>
      <c r="AT23" s="54"/>
      <c r="AU23" s="54"/>
      <c r="AV23" s="54"/>
      <c r="AW23" s="54"/>
      <c r="AX23" s="54"/>
      <c r="AY23" s="54"/>
      <c r="AZ23" s="5"/>
      <c r="BA23" s="5"/>
      <c r="BB23" s="8">
        <f t="shared" si="0"/>
        <v>1847.52</v>
      </c>
      <c r="BC23" s="8">
        <f t="shared" si="1"/>
        <v>769.8</v>
      </c>
      <c r="BD23" s="20">
        <f t="shared" si="2"/>
        <v>2032.2720000000002</v>
      </c>
      <c r="BE23" s="20">
        <f t="shared" si="3"/>
        <v>169.35600000000002</v>
      </c>
    </row>
    <row r="24" spans="1:57" ht="22.5" customHeight="1" x14ac:dyDescent="0.25">
      <c r="A24" s="5"/>
      <c r="B24" s="71" t="s">
        <v>38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60">
        <v>43143.37</v>
      </c>
      <c r="S24" s="60"/>
      <c r="T24" s="60"/>
      <c r="U24" s="60"/>
      <c r="V24" s="60"/>
      <c r="W24" s="60"/>
      <c r="X24" s="60">
        <v>36595.1</v>
      </c>
      <c r="Y24" s="60"/>
      <c r="Z24" s="60"/>
      <c r="AA24" s="60"/>
      <c r="AB24" s="54" t="s">
        <v>295</v>
      </c>
      <c r="AC24" s="54"/>
      <c r="AD24" s="54"/>
      <c r="AE24" s="54"/>
      <c r="AF24" s="60">
        <v>36595.1</v>
      </c>
      <c r="AG24" s="60"/>
      <c r="AH24" s="60"/>
      <c r="AI24" s="60"/>
      <c r="AJ24" s="60"/>
      <c r="AK24" s="60"/>
      <c r="AL24" s="60"/>
      <c r="AM24" s="60"/>
      <c r="AN24" s="60"/>
      <c r="AO24" s="54" t="s">
        <v>295</v>
      </c>
      <c r="AP24" s="54"/>
      <c r="AQ24" s="54"/>
      <c r="AR24" s="7">
        <v>6548.27</v>
      </c>
      <c r="AS24" s="54" t="s">
        <v>294</v>
      </c>
      <c r="AT24" s="54"/>
      <c r="AU24" s="54"/>
      <c r="AV24" s="54"/>
      <c r="AW24" s="54"/>
      <c r="AX24" s="54"/>
      <c r="AY24" s="54"/>
      <c r="AZ24" s="5"/>
      <c r="BA24" s="5"/>
      <c r="BB24" s="8">
        <f t="shared" si="0"/>
        <v>62734.457142857143</v>
      </c>
      <c r="BC24" s="8">
        <f t="shared" si="1"/>
        <v>26139.357142857145</v>
      </c>
      <c r="BD24" s="20">
        <f t="shared" si="2"/>
        <v>69007.902857142864</v>
      </c>
      <c r="BE24" s="20">
        <f t="shared" si="3"/>
        <v>5750.658571428572</v>
      </c>
    </row>
    <row r="25" spans="1:57" ht="22.5" customHeight="1" x14ac:dyDescent="0.25">
      <c r="A25" s="5"/>
      <c r="B25" s="71" t="s">
        <v>322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60">
        <v>10000</v>
      </c>
      <c r="S25" s="60"/>
      <c r="T25" s="60"/>
      <c r="U25" s="60"/>
      <c r="V25" s="60"/>
      <c r="W25" s="60"/>
      <c r="X25" s="60">
        <v>4158.38</v>
      </c>
      <c r="Y25" s="60"/>
      <c r="Z25" s="60"/>
      <c r="AA25" s="60"/>
      <c r="AB25" s="54" t="s">
        <v>293</v>
      </c>
      <c r="AC25" s="54"/>
      <c r="AD25" s="54"/>
      <c r="AE25" s="54"/>
      <c r="AF25" s="60">
        <v>4158.38</v>
      </c>
      <c r="AG25" s="60"/>
      <c r="AH25" s="60"/>
      <c r="AI25" s="60"/>
      <c r="AJ25" s="60"/>
      <c r="AK25" s="60"/>
      <c r="AL25" s="60"/>
      <c r="AM25" s="60"/>
      <c r="AN25" s="60"/>
      <c r="AO25" s="54" t="s">
        <v>293</v>
      </c>
      <c r="AP25" s="54"/>
      <c r="AQ25" s="54"/>
      <c r="AR25" s="7">
        <v>5841.62</v>
      </c>
      <c r="AS25" s="54" t="s">
        <v>292</v>
      </c>
      <c r="AT25" s="54"/>
      <c r="AU25" s="54"/>
      <c r="AV25" s="54"/>
      <c r="AW25" s="54"/>
      <c r="AX25" s="54"/>
      <c r="AY25" s="54"/>
      <c r="AZ25" s="5"/>
      <c r="BA25" s="5"/>
      <c r="BB25" s="8">
        <f t="shared" si="0"/>
        <v>7128.6514285714284</v>
      </c>
      <c r="BC25" s="8">
        <f t="shared" si="1"/>
        <v>2970.2714285714283</v>
      </c>
      <c r="BD25" s="20">
        <f t="shared" si="2"/>
        <v>7841.5165714285722</v>
      </c>
      <c r="BE25" s="20">
        <f t="shared" si="3"/>
        <v>653.45971428571431</v>
      </c>
    </row>
    <row r="26" spans="1:57" ht="19.5" customHeight="1" x14ac:dyDescent="0.25">
      <c r="A26" s="5"/>
      <c r="B26" s="70" t="s">
        <v>39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1">
        <v>142930.51999999999</v>
      </c>
      <c r="S26" s="61"/>
      <c r="T26" s="61"/>
      <c r="U26" s="61"/>
      <c r="V26" s="61"/>
      <c r="W26" s="61"/>
      <c r="X26" s="61">
        <v>78976.789999999994</v>
      </c>
      <c r="Y26" s="61"/>
      <c r="Z26" s="61"/>
      <c r="AA26" s="61"/>
      <c r="AB26" s="55" t="s">
        <v>291</v>
      </c>
      <c r="AC26" s="55"/>
      <c r="AD26" s="55"/>
      <c r="AE26" s="55"/>
      <c r="AF26" s="61">
        <v>78976.789999999994</v>
      </c>
      <c r="AG26" s="61"/>
      <c r="AH26" s="61"/>
      <c r="AI26" s="61"/>
      <c r="AJ26" s="61"/>
      <c r="AK26" s="61"/>
      <c r="AL26" s="61"/>
      <c r="AM26" s="61"/>
      <c r="AN26" s="61"/>
      <c r="AO26" s="55" t="s">
        <v>291</v>
      </c>
      <c r="AP26" s="55"/>
      <c r="AQ26" s="55"/>
      <c r="AR26" s="6">
        <v>63953.73</v>
      </c>
      <c r="AS26" s="55" t="s">
        <v>290</v>
      </c>
      <c r="AT26" s="55"/>
      <c r="AU26" s="55"/>
      <c r="AV26" s="55"/>
      <c r="AW26" s="55"/>
      <c r="AX26" s="55"/>
      <c r="AY26" s="55"/>
      <c r="AZ26" s="5"/>
      <c r="BA26" s="5"/>
      <c r="BB26" s="8">
        <f t="shared" si="0"/>
        <v>135388.78285714285</v>
      </c>
      <c r="BC26" s="8">
        <f t="shared" si="1"/>
        <v>56411.992857142861</v>
      </c>
      <c r="BD26" s="20">
        <f t="shared" si="2"/>
        <v>148927.66114285716</v>
      </c>
      <c r="BE26" s="20">
        <f t="shared" si="3"/>
        <v>12410.63842857143</v>
      </c>
    </row>
    <row r="27" spans="1:57" ht="22.5" customHeight="1" x14ac:dyDescent="0.25">
      <c r="A27" s="5"/>
      <c r="B27" s="71" t="s">
        <v>40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60">
        <v>93401.36</v>
      </c>
      <c r="S27" s="60"/>
      <c r="T27" s="60"/>
      <c r="U27" s="60"/>
      <c r="V27" s="60"/>
      <c r="W27" s="60"/>
      <c r="X27" s="60">
        <v>51083.29</v>
      </c>
      <c r="Y27" s="60"/>
      <c r="Z27" s="60"/>
      <c r="AA27" s="60"/>
      <c r="AB27" s="54" t="s">
        <v>289</v>
      </c>
      <c r="AC27" s="54"/>
      <c r="AD27" s="54"/>
      <c r="AE27" s="54"/>
      <c r="AF27" s="60">
        <v>51083.29</v>
      </c>
      <c r="AG27" s="60"/>
      <c r="AH27" s="60"/>
      <c r="AI27" s="60"/>
      <c r="AJ27" s="60"/>
      <c r="AK27" s="60"/>
      <c r="AL27" s="60"/>
      <c r="AM27" s="60"/>
      <c r="AN27" s="60"/>
      <c r="AO27" s="54" t="s">
        <v>289</v>
      </c>
      <c r="AP27" s="54"/>
      <c r="AQ27" s="54"/>
      <c r="AR27" s="7">
        <v>42318.07</v>
      </c>
      <c r="AS27" s="54" t="s">
        <v>288</v>
      </c>
      <c r="AT27" s="54"/>
      <c r="AU27" s="54"/>
      <c r="AV27" s="54"/>
      <c r="AW27" s="54"/>
      <c r="AX27" s="54"/>
      <c r="AY27" s="54"/>
      <c r="AZ27" s="5"/>
      <c r="BA27" s="5"/>
      <c r="BB27" s="8">
        <f t="shared" si="0"/>
        <v>87571.354285714289</v>
      </c>
      <c r="BC27" s="8">
        <f t="shared" si="1"/>
        <v>36488.064285714288</v>
      </c>
      <c r="BD27" s="20">
        <f t="shared" si="2"/>
        <v>96328.489714285723</v>
      </c>
      <c r="BE27" s="20">
        <f t="shared" si="3"/>
        <v>8027.3741428571439</v>
      </c>
    </row>
    <row r="28" spans="1:57" ht="22.5" customHeight="1" x14ac:dyDescent="0.25">
      <c r="A28" s="5"/>
      <c r="B28" s="71" t="s">
        <v>41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60">
        <v>6500</v>
      </c>
      <c r="S28" s="60"/>
      <c r="T28" s="60"/>
      <c r="U28" s="60"/>
      <c r="V28" s="60"/>
      <c r="W28" s="60"/>
      <c r="X28" s="60">
        <v>4614.8100000000004</v>
      </c>
      <c r="Y28" s="60"/>
      <c r="Z28" s="60"/>
      <c r="AA28" s="60"/>
      <c r="AB28" s="54" t="s">
        <v>287</v>
      </c>
      <c r="AC28" s="54"/>
      <c r="AD28" s="54"/>
      <c r="AE28" s="54"/>
      <c r="AF28" s="60">
        <v>4614.8100000000004</v>
      </c>
      <c r="AG28" s="60"/>
      <c r="AH28" s="60"/>
      <c r="AI28" s="60"/>
      <c r="AJ28" s="60"/>
      <c r="AK28" s="60"/>
      <c r="AL28" s="60"/>
      <c r="AM28" s="60"/>
      <c r="AN28" s="60"/>
      <c r="AO28" s="54" t="s">
        <v>287</v>
      </c>
      <c r="AP28" s="54"/>
      <c r="AQ28" s="54"/>
      <c r="AR28" s="7">
        <v>1885.19</v>
      </c>
      <c r="AS28" s="54" t="s">
        <v>286</v>
      </c>
      <c r="AT28" s="54"/>
      <c r="AU28" s="54"/>
      <c r="AV28" s="54"/>
      <c r="AW28" s="54"/>
      <c r="AX28" s="54"/>
      <c r="AY28" s="54"/>
      <c r="AZ28" s="5"/>
      <c r="BA28" s="5"/>
      <c r="BB28" s="8">
        <f t="shared" si="0"/>
        <v>7911.1028571428578</v>
      </c>
      <c r="BC28" s="8">
        <f t="shared" si="1"/>
        <v>3296.2928571428574</v>
      </c>
      <c r="BD28" s="20">
        <f t="shared" si="2"/>
        <v>8702.2131428571447</v>
      </c>
      <c r="BE28" s="20">
        <f t="shared" si="3"/>
        <v>725.18442857142873</v>
      </c>
    </row>
    <row r="29" spans="1:57" ht="22.5" customHeight="1" x14ac:dyDescent="0.25">
      <c r="A29" s="5"/>
      <c r="B29" s="71" t="s">
        <v>42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60">
        <v>38248.14</v>
      </c>
      <c r="S29" s="60"/>
      <c r="T29" s="60"/>
      <c r="U29" s="60"/>
      <c r="V29" s="60"/>
      <c r="W29" s="60"/>
      <c r="X29" s="60">
        <v>20748.66</v>
      </c>
      <c r="Y29" s="60"/>
      <c r="Z29" s="60"/>
      <c r="AA29" s="60"/>
      <c r="AB29" s="54" t="s">
        <v>285</v>
      </c>
      <c r="AC29" s="54"/>
      <c r="AD29" s="54"/>
      <c r="AE29" s="54"/>
      <c r="AF29" s="60">
        <v>20748.66</v>
      </c>
      <c r="AG29" s="60"/>
      <c r="AH29" s="60"/>
      <c r="AI29" s="60"/>
      <c r="AJ29" s="60"/>
      <c r="AK29" s="60"/>
      <c r="AL29" s="60"/>
      <c r="AM29" s="60"/>
      <c r="AN29" s="60"/>
      <c r="AO29" s="54" t="s">
        <v>285</v>
      </c>
      <c r="AP29" s="54"/>
      <c r="AQ29" s="54"/>
      <c r="AR29" s="7">
        <v>17499.48</v>
      </c>
      <c r="AS29" s="54" t="s">
        <v>284</v>
      </c>
      <c r="AT29" s="54"/>
      <c r="AU29" s="54"/>
      <c r="AV29" s="54"/>
      <c r="AW29" s="54"/>
      <c r="AX29" s="54"/>
      <c r="AY29" s="54"/>
      <c r="AZ29" s="5"/>
      <c r="BA29" s="5"/>
      <c r="BB29" s="8">
        <f t="shared" si="0"/>
        <v>35569.131428571432</v>
      </c>
      <c r="BC29" s="8">
        <f t="shared" si="1"/>
        <v>14820.471428571433</v>
      </c>
      <c r="BD29" s="20">
        <f t="shared" si="2"/>
        <v>39126.044571428582</v>
      </c>
      <c r="BE29" s="20">
        <f t="shared" si="3"/>
        <v>3260.503714285715</v>
      </c>
    </row>
    <row r="30" spans="1:57" ht="22.5" customHeight="1" x14ac:dyDescent="0.25">
      <c r="A30" s="5"/>
      <c r="B30" s="71" t="s">
        <v>43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60">
        <v>4781.0200000000004</v>
      </c>
      <c r="S30" s="60"/>
      <c r="T30" s="60"/>
      <c r="U30" s="60"/>
      <c r="V30" s="60"/>
      <c r="W30" s="60"/>
      <c r="X30" s="60">
        <v>2530.0300000000002</v>
      </c>
      <c r="Y30" s="60"/>
      <c r="Z30" s="60"/>
      <c r="AA30" s="60"/>
      <c r="AB30" s="54" t="s">
        <v>283</v>
      </c>
      <c r="AC30" s="54"/>
      <c r="AD30" s="54"/>
      <c r="AE30" s="54"/>
      <c r="AF30" s="60">
        <v>2530.0300000000002</v>
      </c>
      <c r="AG30" s="60"/>
      <c r="AH30" s="60"/>
      <c r="AI30" s="60"/>
      <c r="AJ30" s="60"/>
      <c r="AK30" s="60"/>
      <c r="AL30" s="60"/>
      <c r="AM30" s="60"/>
      <c r="AN30" s="60"/>
      <c r="AO30" s="54" t="s">
        <v>283</v>
      </c>
      <c r="AP30" s="54"/>
      <c r="AQ30" s="54"/>
      <c r="AR30" s="7">
        <v>2250.9899999999998</v>
      </c>
      <c r="AS30" s="54" t="s">
        <v>282</v>
      </c>
      <c r="AT30" s="54"/>
      <c r="AU30" s="54"/>
      <c r="AV30" s="54"/>
      <c r="AW30" s="54"/>
      <c r="AX30" s="54"/>
      <c r="AY30" s="54"/>
      <c r="AZ30" s="5"/>
      <c r="BA30" s="5"/>
      <c r="BB30" s="8">
        <f t="shared" si="0"/>
        <v>4337.1942857142858</v>
      </c>
      <c r="BC30" s="8">
        <f t="shared" si="1"/>
        <v>1807.1642857142856</v>
      </c>
      <c r="BD30" s="20">
        <f t="shared" si="2"/>
        <v>4770.9137142857144</v>
      </c>
      <c r="BE30" s="20">
        <f t="shared" si="3"/>
        <v>397.57614285714288</v>
      </c>
    </row>
    <row r="31" spans="1:57" ht="19.5" customHeight="1" x14ac:dyDescent="0.25">
      <c r="A31" s="5"/>
      <c r="B31" s="70" t="s">
        <v>44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1">
        <v>545816</v>
      </c>
      <c r="S31" s="61"/>
      <c r="T31" s="61"/>
      <c r="U31" s="61"/>
      <c r="V31" s="61"/>
      <c r="W31" s="61"/>
      <c r="X31" s="61">
        <v>308668.82</v>
      </c>
      <c r="Y31" s="61"/>
      <c r="Z31" s="61"/>
      <c r="AA31" s="61"/>
      <c r="AB31" s="55" t="s">
        <v>281</v>
      </c>
      <c r="AC31" s="55"/>
      <c r="AD31" s="55"/>
      <c r="AE31" s="55"/>
      <c r="AF31" s="61">
        <v>308668.82</v>
      </c>
      <c r="AG31" s="61"/>
      <c r="AH31" s="61"/>
      <c r="AI31" s="61"/>
      <c r="AJ31" s="61"/>
      <c r="AK31" s="61"/>
      <c r="AL31" s="61"/>
      <c r="AM31" s="61"/>
      <c r="AN31" s="61"/>
      <c r="AO31" s="55" t="s">
        <v>281</v>
      </c>
      <c r="AP31" s="55"/>
      <c r="AQ31" s="55"/>
      <c r="AR31" s="6">
        <v>237147.18</v>
      </c>
      <c r="AS31" s="55" t="s">
        <v>280</v>
      </c>
      <c r="AT31" s="55"/>
      <c r="AU31" s="55"/>
      <c r="AV31" s="55"/>
      <c r="AW31" s="55"/>
      <c r="AX31" s="55"/>
      <c r="AY31" s="55"/>
      <c r="AZ31" s="5"/>
      <c r="BA31" s="5"/>
      <c r="BB31" s="8">
        <f t="shared" si="0"/>
        <v>529146.54857142852</v>
      </c>
      <c r="BC31" s="8">
        <f t="shared" si="1"/>
        <v>220477.72857142851</v>
      </c>
      <c r="BD31" s="20">
        <f t="shared" si="2"/>
        <v>582061.20342857146</v>
      </c>
      <c r="BE31" s="20">
        <f t="shared" si="3"/>
        <v>48505.100285714288</v>
      </c>
    </row>
    <row r="32" spans="1:57" ht="19.5" customHeight="1" x14ac:dyDescent="0.25">
      <c r="A32" s="5"/>
      <c r="B32" s="70" t="s">
        <v>45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1">
        <v>124616</v>
      </c>
      <c r="S32" s="61"/>
      <c r="T32" s="61"/>
      <c r="U32" s="61"/>
      <c r="V32" s="61"/>
      <c r="W32" s="61"/>
      <c r="X32" s="61">
        <v>70298.25</v>
      </c>
      <c r="Y32" s="61"/>
      <c r="Z32" s="61"/>
      <c r="AA32" s="61"/>
      <c r="AB32" s="55" t="s">
        <v>279</v>
      </c>
      <c r="AC32" s="55"/>
      <c r="AD32" s="55"/>
      <c r="AE32" s="55"/>
      <c r="AF32" s="61">
        <v>70298.25</v>
      </c>
      <c r="AG32" s="61"/>
      <c r="AH32" s="61"/>
      <c r="AI32" s="61"/>
      <c r="AJ32" s="61"/>
      <c r="AK32" s="61"/>
      <c r="AL32" s="61"/>
      <c r="AM32" s="61"/>
      <c r="AN32" s="61"/>
      <c r="AO32" s="55" t="s">
        <v>279</v>
      </c>
      <c r="AP32" s="55"/>
      <c r="AQ32" s="55"/>
      <c r="AR32" s="6">
        <v>54317.75</v>
      </c>
      <c r="AS32" s="55" t="s">
        <v>278</v>
      </c>
      <c r="AT32" s="55"/>
      <c r="AU32" s="55"/>
      <c r="AV32" s="55"/>
      <c r="AW32" s="55"/>
      <c r="AX32" s="55"/>
      <c r="AY32" s="55"/>
      <c r="AZ32" s="5"/>
      <c r="BA32" s="5"/>
      <c r="BB32" s="8">
        <f t="shared" si="0"/>
        <v>120511.28571428571</v>
      </c>
      <c r="BC32" s="8">
        <f t="shared" si="1"/>
        <v>50213.03571428571</v>
      </c>
      <c r="BD32" s="20">
        <f t="shared" si="2"/>
        <v>132562.4142857143</v>
      </c>
      <c r="BE32" s="20">
        <f t="shared" si="3"/>
        <v>11046.867857142859</v>
      </c>
    </row>
    <row r="33" spans="1:57" ht="22.5" customHeight="1" x14ac:dyDescent="0.25">
      <c r="A33" s="5"/>
      <c r="B33" s="71" t="s">
        <v>46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60">
        <v>22000</v>
      </c>
      <c r="S33" s="60"/>
      <c r="T33" s="60"/>
      <c r="U33" s="60"/>
      <c r="V33" s="60"/>
      <c r="W33" s="60"/>
      <c r="X33" s="60">
        <v>11385.72</v>
      </c>
      <c r="Y33" s="60"/>
      <c r="Z33" s="60"/>
      <c r="AA33" s="60"/>
      <c r="AB33" s="54" t="s">
        <v>277</v>
      </c>
      <c r="AC33" s="54"/>
      <c r="AD33" s="54"/>
      <c r="AE33" s="54"/>
      <c r="AF33" s="60">
        <v>11385.72</v>
      </c>
      <c r="AG33" s="60"/>
      <c r="AH33" s="60"/>
      <c r="AI33" s="60"/>
      <c r="AJ33" s="60"/>
      <c r="AK33" s="60"/>
      <c r="AL33" s="60"/>
      <c r="AM33" s="60"/>
      <c r="AN33" s="60"/>
      <c r="AO33" s="54" t="s">
        <v>277</v>
      </c>
      <c r="AP33" s="54"/>
      <c r="AQ33" s="54"/>
      <c r="AR33" s="7">
        <v>10614.28</v>
      </c>
      <c r="AS33" s="54" t="s">
        <v>276</v>
      </c>
      <c r="AT33" s="54"/>
      <c r="AU33" s="54"/>
      <c r="AV33" s="54"/>
      <c r="AW33" s="54"/>
      <c r="AX33" s="54"/>
      <c r="AY33" s="54"/>
      <c r="AZ33" s="5"/>
      <c r="BA33" s="5"/>
      <c r="BB33" s="8">
        <f t="shared" si="0"/>
        <v>19518.377142857142</v>
      </c>
      <c r="BC33" s="8">
        <f t="shared" si="1"/>
        <v>8132.6571428571424</v>
      </c>
      <c r="BD33" s="20">
        <f t="shared" si="2"/>
        <v>21470.214857142859</v>
      </c>
      <c r="BE33" s="20">
        <f t="shared" si="3"/>
        <v>1789.1845714285716</v>
      </c>
    </row>
    <row r="34" spans="1:57" ht="22.5" customHeight="1" x14ac:dyDescent="0.25">
      <c r="A34" s="5"/>
      <c r="B34" s="71" t="s">
        <v>47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60">
        <v>88000</v>
      </c>
      <c r="S34" s="60"/>
      <c r="T34" s="60"/>
      <c r="U34" s="60"/>
      <c r="V34" s="60"/>
      <c r="W34" s="60"/>
      <c r="X34" s="60">
        <v>50351.26</v>
      </c>
      <c r="Y34" s="60"/>
      <c r="Z34" s="60"/>
      <c r="AA34" s="60"/>
      <c r="AB34" s="54" t="s">
        <v>275</v>
      </c>
      <c r="AC34" s="54"/>
      <c r="AD34" s="54"/>
      <c r="AE34" s="54"/>
      <c r="AF34" s="60">
        <v>50351.26</v>
      </c>
      <c r="AG34" s="60"/>
      <c r="AH34" s="60"/>
      <c r="AI34" s="60"/>
      <c r="AJ34" s="60"/>
      <c r="AK34" s="60"/>
      <c r="AL34" s="60"/>
      <c r="AM34" s="60"/>
      <c r="AN34" s="60"/>
      <c r="AO34" s="54" t="s">
        <v>275</v>
      </c>
      <c r="AP34" s="54"/>
      <c r="AQ34" s="54"/>
      <c r="AR34" s="7">
        <v>37648.74</v>
      </c>
      <c r="AS34" s="54" t="s">
        <v>274</v>
      </c>
      <c r="AT34" s="54"/>
      <c r="AU34" s="54"/>
      <c r="AV34" s="54"/>
      <c r="AW34" s="54"/>
      <c r="AX34" s="54"/>
      <c r="AY34" s="54"/>
      <c r="AZ34" s="5"/>
      <c r="BA34" s="5"/>
      <c r="BB34" s="8">
        <f t="shared" si="0"/>
        <v>86316.445714285714</v>
      </c>
      <c r="BC34" s="8">
        <f t="shared" si="1"/>
        <v>35965.185714285712</v>
      </c>
      <c r="BD34" s="20">
        <f t="shared" si="2"/>
        <v>94948.090285714294</v>
      </c>
      <c r="BE34" s="20">
        <f t="shared" si="3"/>
        <v>7912.3408571428581</v>
      </c>
    </row>
    <row r="35" spans="1:57" ht="22.5" customHeight="1" x14ac:dyDescent="0.25">
      <c r="A35" s="5"/>
      <c r="B35" s="71" t="s">
        <v>48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60">
        <v>14616</v>
      </c>
      <c r="S35" s="60"/>
      <c r="T35" s="60"/>
      <c r="U35" s="60"/>
      <c r="V35" s="60"/>
      <c r="W35" s="60"/>
      <c r="X35" s="60">
        <v>8561.27</v>
      </c>
      <c r="Y35" s="60"/>
      <c r="Z35" s="60"/>
      <c r="AA35" s="60"/>
      <c r="AB35" s="54" t="s">
        <v>273</v>
      </c>
      <c r="AC35" s="54"/>
      <c r="AD35" s="54"/>
      <c r="AE35" s="54"/>
      <c r="AF35" s="60">
        <v>8561.27</v>
      </c>
      <c r="AG35" s="60"/>
      <c r="AH35" s="60"/>
      <c r="AI35" s="60"/>
      <c r="AJ35" s="60"/>
      <c r="AK35" s="60"/>
      <c r="AL35" s="60"/>
      <c r="AM35" s="60"/>
      <c r="AN35" s="60"/>
      <c r="AO35" s="54" t="s">
        <v>273</v>
      </c>
      <c r="AP35" s="54"/>
      <c r="AQ35" s="54"/>
      <c r="AR35" s="7">
        <v>6054.73</v>
      </c>
      <c r="AS35" s="54" t="s">
        <v>272</v>
      </c>
      <c r="AT35" s="54"/>
      <c r="AU35" s="54"/>
      <c r="AV35" s="54"/>
      <c r="AW35" s="54"/>
      <c r="AX35" s="54"/>
      <c r="AY35" s="54"/>
      <c r="AZ35" s="5"/>
      <c r="BA35" s="5"/>
      <c r="BB35" s="8">
        <f t="shared" si="0"/>
        <v>14676.462857142858</v>
      </c>
      <c r="BC35" s="8">
        <f t="shared" si="1"/>
        <v>6115.192857142858</v>
      </c>
      <c r="BD35" s="20">
        <f t="shared" si="2"/>
        <v>16144.109142857145</v>
      </c>
      <c r="BE35" s="20">
        <f t="shared" si="3"/>
        <v>1345.3424285714289</v>
      </c>
    </row>
    <row r="36" spans="1:57" ht="18.75" customHeight="1" x14ac:dyDescent="0.25">
      <c r="A36" s="5"/>
      <c r="B36" s="70" t="s">
        <v>49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1">
        <v>20000</v>
      </c>
      <c r="S36" s="61"/>
      <c r="T36" s="61"/>
      <c r="U36" s="61"/>
      <c r="V36" s="61"/>
      <c r="W36" s="61"/>
      <c r="X36" s="61">
        <v>15683.2</v>
      </c>
      <c r="Y36" s="61"/>
      <c r="Z36" s="61"/>
      <c r="AA36" s="61"/>
      <c r="AB36" s="55" t="s">
        <v>271</v>
      </c>
      <c r="AC36" s="55"/>
      <c r="AD36" s="55"/>
      <c r="AE36" s="55"/>
      <c r="AF36" s="61">
        <v>15683.2</v>
      </c>
      <c r="AG36" s="61"/>
      <c r="AH36" s="61"/>
      <c r="AI36" s="61"/>
      <c r="AJ36" s="61"/>
      <c r="AK36" s="61"/>
      <c r="AL36" s="61"/>
      <c r="AM36" s="61"/>
      <c r="AN36" s="61"/>
      <c r="AO36" s="55" t="s">
        <v>271</v>
      </c>
      <c r="AP36" s="55"/>
      <c r="AQ36" s="55"/>
      <c r="AR36" s="6">
        <v>4316.8</v>
      </c>
      <c r="AS36" s="55" t="s">
        <v>270</v>
      </c>
      <c r="AT36" s="55"/>
      <c r="AU36" s="55"/>
      <c r="AV36" s="55"/>
      <c r="AW36" s="55"/>
      <c r="AX36" s="55"/>
      <c r="AY36" s="55"/>
      <c r="AZ36" s="5"/>
      <c r="BA36" s="5"/>
      <c r="BB36" s="8">
        <f t="shared" si="0"/>
        <v>26885.485714285714</v>
      </c>
      <c r="BC36" s="8">
        <f t="shared" si="1"/>
        <v>11202.285714285714</v>
      </c>
      <c r="BD36" s="20">
        <f t="shared" si="2"/>
        <v>29574.03428571429</v>
      </c>
      <c r="BE36" s="20">
        <f t="shared" si="3"/>
        <v>2464.5028571428575</v>
      </c>
    </row>
    <row r="37" spans="1:57" ht="22.5" customHeight="1" x14ac:dyDescent="0.25">
      <c r="A37" s="5"/>
      <c r="B37" s="71" t="s">
        <v>50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60">
        <v>20000</v>
      </c>
      <c r="S37" s="60"/>
      <c r="T37" s="60"/>
      <c r="U37" s="60"/>
      <c r="V37" s="60"/>
      <c r="W37" s="60"/>
      <c r="X37" s="60">
        <v>15683.2</v>
      </c>
      <c r="Y37" s="60"/>
      <c r="Z37" s="60"/>
      <c r="AA37" s="60"/>
      <c r="AB37" s="54" t="s">
        <v>271</v>
      </c>
      <c r="AC37" s="54"/>
      <c r="AD37" s="54"/>
      <c r="AE37" s="54"/>
      <c r="AF37" s="60">
        <v>15683.2</v>
      </c>
      <c r="AG37" s="60"/>
      <c r="AH37" s="60"/>
      <c r="AI37" s="60"/>
      <c r="AJ37" s="60"/>
      <c r="AK37" s="60"/>
      <c r="AL37" s="60"/>
      <c r="AM37" s="60"/>
      <c r="AN37" s="60"/>
      <c r="AO37" s="54" t="s">
        <v>271</v>
      </c>
      <c r="AP37" s="54"/>
      <c r="AQ37" s="54"/>
      <c r="AR37" s="7">
        <v>4316.8</v>
      </c>
      <c r="AS37" s="54" t="s">
        <v>270</v>
      </c>
      <c r="AT37" s="54"/>
      <c r="AU37" s="54"/>
      <c r="AV37" s="54"/>
      <c r="AW37" s="54"/>
      <c r="AX37" s="54"/>
      <c r="AY37" s="54"/>
      <c r="AZ37" s="5"/>
      <c r="BA37" s="5"/>
      <c r="BB37" s="8">
        <f t="shared" si="0"/>
        <v>26885.485714285714</v>
      </c>
      <c r="BC37" s="8">
        <f t="shared" si="1"/>
        <v>11202.285714285714</v>
      </c>
      <c r="BD37" s="20">
        <f t="shared" si="2"/>
        <v>29574.03428571429</v>
      </c>
      <c r="BE37" s="20">
        <f t="shared" si="3"/>
        <v>2464.5028571428575</v>
      </c>
    </row>
    <row r="38" spans="1:57" ht="19.5" customHeight="1" x14ac:dyDescent="0.25">
      <c r="A38" s="5"/>
      <c r="B38" s="70" t="s">
        <v>51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1">
        <v>350660</v>
      </c>
      <c r="S38" s="61"/>
      <c r="T38" s="61"/>
      <c r="U38" s="61"/>
      <c r="V38" s="61"/>
      <c r="W38" s="61"/>
      <c r="X38" s="61">
        <v>193924.23</v>
      </c>
      <c r="Y38" s="61"/>
      <c r="Z38" s="61"/>
      <c r="AA38" s="61"/>
      <c r="AB38" s="55" t="s">
        <v>269</v>
      </c>
      <c r="AC38" s="55"/>
      <c r="AD38" s="55"/>
      <c r="AE38" s="55"/>
      <c r="AF38" s="61">
        <v>193924.23</v>
      </c>
      <c r="AG38" s="61"/>
      <c r="AH38" s="61"/>
      <c r="AI38" s="61"/>
      <c r="AJ38" s="61"/>
      <c r="AK38" s="61"/>
      <c r="AL38" s="61"/>
      <c r="AM38" s="61"/>
      <c r="AN38" s="61"/>
      <c r="AO38" s="55" t="s">
        <v>269</v>
      </c>
      <c r="AP38" s="55"/>
      <c r="AQ38" s="55"/>
      <c r="AR38" s="6">
        <v>156735.76999999999</v>
      </c>
      <c r="AS38" s="55" t="s">
        <v>268</v>
      </c>
      <c r="AT38" s="55"/>
      <c r="AU38" s="55"/>
      <c r="AV38" s="55"/>
      <c r="AW38" s="55"/>
      <c r="AX38" s="55"/>
      <c r="AY38" s="55"/>
      <c r="AZ38" s="5"/>
      <c r="BA38" s="5"/>
      <c r="BB38" s="8">
        <f t="shared" si="0"/>
        <v>332441.53714285715</v>
      </c>
      <c r="BC38" s="8">
        <f t="shared" si="1"/>
        <v>138517.30714285714</v>
      </c>
      <c r="BD38" s="20">
        <f t="shared" si="2"/>
        <v>365685.69085714291</v>
      </c>
      <c r="BE38" s="20">
        <f t="shared" si="3"/>
        <v>30473.807571428577</v>
      </c>
    </row>
    <row r="39" spans="1:57" ht="19.5" customHeight="1" x14ac:dyDescent="0.25">
      <c r="A39" s="5"/>
      <c r="B39" s="70" t="s">
        <v>52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61">
        <v>40100</v>
      </c>
      <c r="S39" s="61"/>
      <c r="T39" s="61"/>
      <c r="U39" s="61"/>
      <c r="V39" s="61"/>
      <c r="W39" s="61"/>
      <c r="X39" s="61">
        <v>27979.8</v>
      </c>
      <c r="Y39" s="61"/>
      <c r="Z39" s="61"/>
      <c r="AA39" s="61"/>
      <c r="AB39" s="55" t="s">
        <v>267</v>
      </c>
      <c r="AC39" s="55"/>
      <c r="AD39" s="55"/>
      <c r="AE39" s="55"/>
      <c r="AF39" s="61">
        <v>27979.8</v>
      </c>
      <c r="AG39" s="61"/>
      <c r="AH39" s="61"/>
      <c r="AI39" s="61"/>
      <c r="AJ39" s="61"/>
      <c r="AK39" s="61"/>
      <c r="AL39" s="61"/>
      <c r="AM39" s="61"/>
      <c r="AN39" s="61"/>
      <c r="AO39" s="55" t="s">
        <v>267</v>
      </c>
      <c r="AP39" s="55"/>
      <c r="AQ39" s="55"/>
      <c r="AR39" s="6">
        <v>12120.2</v>
      </c>
      <c r="AS39" s="55" t="s">
        <v>266</v>
      </c>
      <c r="AT39" s="55"/>
      <c r="AU39" s="55"/>
      <c r="AV39" s="55"/>
      <c r="AW39" s="55"/>
      <c r="AX39" s="55"/>
      <c r="AY39" s="55"/>
      <c r="AZ39" s="5"/>
      <c r="BA39" s="5"/>
      <c r="BB39" s="8">
        <f t="shared" si="0"/>
        <v>47965.371428571423</v>
      </c>
      <c r="BC39" s="8">
        <f t="shared" si="1"/>
        <v>19985.571428571424</v>
      </c>
      <c r="BD39" s="20">
        <f t="shared" si="2"/>
        <v>52761.908571428568</v>
      </c>
      <c r="BE39" s="20">
        <f t="shared" si="3"/>
        <v>4396.8257142857137</v>
      </c>
    </row>
    <row r="40" spans="1:57" ht="22.5" customHeight="1" x14ac:dyDescent="0.25">
      <c r="A40" s="5"/>
      <c r="B40" s="71" t="s">
        <v>53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0">
        <v>9400</v>
      </c>
      <c r="S40" s="60"/>
      <c r="T40" s="60"/>
      <c r="U40" s="60"/>
      <c r="V40" s="60"/>
      <c r="W40" s="60"/>
      <c r="X40" s="60">
        <v>6684.65</v>
      </c>
      <c r="Y40" s="60"/>
      <c r="Z40" s="60"/>
      <c r="AA40" s="60"/>
      <c r="AB40" s="54" t="s">
        <v>265</v>
      </c>
      <c r="AC40" s="54"/>
      <c r="AD40" s="54"/>
      <c r="AE40" s="54"/>
      <c r="AF40" s="60">
        <v>6684.65</v>
      </c>
      <c r="AG40" s="60"/>
      <c r="AH40" s="60"/>
      <c r="AI40" s="60"/>
      <c r="AJ40" s="60"/>
      <c r="AK40" s="60"/>
      <c r="AL40" s="60"/>
      <c r="AM40" s="60"/>
      <c r="AN40" s="60"/>
      <c r="AO40" s="54" t="s">
        <v>265</v>
      </c>
      <c r="AP40" s="54"/>
      <c r="AQ40" s="54"/>
      <c r="AR40" s="7">
        <v>2715.35</v>
      </c>
      <c r="AS40" s="54" t="s">
        <v>264</v>
      </c>
      <c r="AT40" s="54"/>
      <c r="AU40" s="54"/>
      <c r="AV40" s="54"/>
      <c r="AW40" s="54"/>
      <c r="AX40" s="54"/>
      <c r="AY40" s="54"/>
      <c r="AZ40" s="5"/>
      <c r="BA40" s="5"/>
      <c r="BB40" s="8">
        <f t="shared" si="0"/>
        <v>11459.4</v>
      </c>
      <c r="BC40" s="8">
        <f t="shared" si="1"/>
        <v>4774.75</v>
      </c>
      <c r="BD40" s="20">
        <f t="shared" si="2"/>
        <v>12605.34</v>
      </c>
      <c r="BE40" s="20">
        <f t="shared" si="3"/>
        <v>1050.4449999999999</v>
      </c>
    </row>
    <row r="41" spans="1:57" ht="22.5" customHeight="1" x14ac:dyDescent="0.25">
      <c r="A41" s="5"/>
      <c r="B41" s="71" t="s">
        <v>54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0">
        <v>500</v>
      </c>
      <c r="S41" s="60"/>
      <c r="T41" s="60"/>
      <c r="U41" s="60"/>
      <c r="V41" s="60"/>
      <c r="W41" s="60"/>
      <c r="X41" s="60">
        <v>0</v>
      </c>
      <c r="Y41" s="60"/>
      <c r="Z41" s="60"/>
      <c r="AA41" s="60"/>
      <c r="AB41" s="54" t="s">
        <v>165</v>
      </c>
      <c r="AC41" s="54"/>
      <c r="AD41" s="54"/>
      <c r="AE41" s="54"/>
      <c r="AF41" s="60">
        <v>0</v>
      </c>
      <c r="AG41" s="60"/>
      <c r="AH41" s="60"/>
      <c r="AI41" s="60"/>
      <c r="AJ41" s="60"/>
      <c r="AK41" s="60"/>
      <c r="AL41" s="60"/>
      <c r="AM41" s="60"/>
      <c r="AN41" s="60"/>
      <c r="AO41" s="54" t="s">
        <v>165</v>
      </c>
      <c r="AP41" s="54"/>
      <c r="AQ41" s="54"/>
      <c r="AR41" s="7">
        <v>500</v>
      </c>
      <c r="AS41" s="54" t="s">
        <v>164</v>
      </c>
      <c r="AT41" s="54"/>
      <c r="AU41" s="54"/>
      <c r="AV41" s="54"/>
      <c r="AW41" s="54"/>
      <c r="AX41" s="54"/>
      <c r="AY41" s="54"/>
      <c r="AZ41" s="5"/>
      <c r="BA41" s="5"/>
      <c r="BB41" s="8">
        <f t="shared" si="0"/>
        <v>0</v>
      </c>
      <c r="BC41" s="8">
        <f t="shared" si="1"/>
        <v>0</v>
      </c>
      <c r="BD41" s="20">
        <f t="shared" si="2"/>
        <v>0</v>
      </c>
      <c r="BE41" s="20">
        <f t="shared" si="3"/>
        <v>0</v>
      </c>
    </row>
    <row r="42" spans="1:57" ht="22.5" customHeight="1" x14ac:dyDescent="0.25">
      <c r="A42" s="5"/>
      <c r="B42" s="71" t="s">
        <v>55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60">
        <v>6770</v>
      </c>
      <c r="S42" s="60"/>
      <c r="T42" s="60"/>
      <c r="U42" s="60"/>
      <c r="V42" s="60"/>
      <c r="W42" s="60"/>
      <c r="X42" s="60">
        <v>4072</v>
      </c>
      <c r="Y42" s="60"/>
      <c r="Z42" s="60"/>
      <c r="AA42" s="60"/>
      <c r="AB42" s="54" t="s">
        <v>263</v>
      </c>
      <c r="AC42" s="54"/>
      <c r="AD42" s="54"/>
      <c r="AE42" s="54"/>
      <c r="AF42" s="60">
        <v>4072</v>
      </c>
      <c r="AG42" s="60"/>
      <c r="AH42" s="60"/>
      <c r="AI42" s="60"/>
      <c r="AJ42" s="60"/>
      <c r="AK42" s="60"/>
      <c r="AL42" s="60"/>
      <c r="AM42" s="60"/>
      <c r="AN42" s="60"/>
      <c r="AO42" s="54" t="s">
        <v>263</v>
      </c>
      <c r="AP42" s="54"/>
      <c r="AQ42" s="54"/>
      <c r="AR42" s="7">
        <v>2698</v>
      </c>
      <c r="AS42" s="54" t="s">
        <v>262</v>
      </c>
      <c r="AT42" s="54"/>
      <c r="AU42" s="54"/>
      <c r="AV42" s="54"/>
      <c r="AW42" s="54"/>
      <c r="AX42" s="54"/>
      <c r="AY42" s="54"/>
      <c r="AZ42" s="5"/>
      <c r="BA42" s="5"/>
      <c r="BB42" s="8">
        <f t="shared" si="0"/>
        <v>6980.5714285714275</v>
      </c>
      <c r="BC42" s="8">
        <f t="shared" si="1"/>
        <v>2908.5714285714275</v>
      </c>
      <c r="BD42" s="20">
        <f t="shared" si="2"/>
        <v>7678.6285714285705</v>
      </c>
      <c r="BE42" s="20">
        <f t="shared" si="3"/>
        <v>639.88571428571424</v>
      </c>
    </row>
    <row r="43" spans="1:57" ht="32.25" customHeight="1" x14ac:dyDescent="0.25">
      <c r="A43" s="5"/>
      <c r="B43" s="71" t="s">
        <v>56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60">
        <v>1500</v>
      </c>
      <c r="S43" s="60"/>
      <c r="T43" s="60"/>
      <c r="U43" s="60"/>
      <c r="V43" s="60"/>
      <c r="W43" s="60"/>
      <c r="X43" s="60">
        <v>1394.99</v>
      </c>
      <c r="Y43" s="60"/>
      <c r="Z43" s="60"/>
      <c r="AA43" s="60"/>
      <c r="AB43" s="54" t="s">
        <v>261</v>
      </c>
      <c r="AC43" s="54"/>
      <c r="AD43" s="54"/>
      <c r="AE43" s="54"/>
      <c r="AF43" s="60">
        <v>1394.99</v>
      </c>
      <c r="AG43" s="60"/>
      <c r="AH43" s="60"/>
      <c r="AI43" s="60"/>
      <c r="AJ43" s="60"/>
      <c r="AK43" s="60"/>
      <c r="AL43" s="60"/>
      <c r="AM43" s="60"/>
      <c r="AN43" s="60"/>
      <c r="AO43" s="54" t="s">
        <v>261</v>
      </c>
      <c r="AP43" s="54"/>
      <c r="AQ43" s="54"/>
      <c r="AR43" s="7">
        <v>105.01</v>
      </c>
      <c r="AS43" s="54" t="s">
        <v>260</v>
      </c>
      <c r="AT43" s="54"/>
      <c r="AU43" s="54"/>
      <c r="AV43" s="54"/>
      <c r="AW43" s="54"/>
      <c r="AX43" s="54"/>
      <c r="AY43" s="54"/>
      <c r="AZ43" s="5"/>
      <c r="BA43" s="5"/>
      <c r="BB43" s="8">
        <f t="shared" si="0"/>
        <v>2391.4114285714286</v>
      </c>
      <c r="BC43" s="8">
        <f t="shared" si="1"/>
        <v>996.42142857142858</v>
      </c>
      <c r="BD43" s="20">
        <f t="shared" si="2"/>
        <v>2630.5525714285718</v>
      </c>
      <c r="BE43" s="20">
        <f t="shared" si="3"/>
        <v>219.21271428571433</v>
      </c>
    </row>
    <row r="44" spans="1:57" ht="31.5" customHeight="1" x14ac:dyDescent="0.25">
      <c r="A44" s="5"/>
      <c r="B44" s="71" t="s">
        <v>57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60">
        <v>5800</v>
      </c>
      <c r="S44" s="60"/>
      <c r="T44" s="60"/>
      <c r="U44" s="60"/>
      <c r="V44" s="60"/>
      <c r="W44" s="60"/>
      <c r="X44" s="60">
        <v>5437.96</v>
      </c>
      <c r="Y44" s="60"/>
      <c r="Z44" s="60"/>
      <c r="AA44" s="60"/>
      <c r="AB44" s="54" t="s">
        <v>259</v>
      </c>
      <c r="AC44" s="54"/>
      <c r="AD44" s="54"/>
      <c r="AE44" s="54"/>
      <c r="AF44" s="60">
        <v>5437.96</v>
      </c>
      <c r="AG44" s="60"/>
      <c r="AH44" s="60"/>
      <c r="AI44" s="60"/>
      <c r="AJ44" s="60"/>
      <c r="AK44" s="60"/>
      <c r="AL44" s="60"/>
      <c r="AM44" s="60"/>
      <c r="AN44" s="60"/>
      <c r="AO44" s="54" t="s">
        <v>259</v>
      </c>
      <c r="AP44" s="54"/>
      <c r="AQ44" s="54"/>
      <c r="AR44" s="7">
        <v>362.04</v>
      </c>
      <c r="AS44" s="54" t="s">
        <v>258</v>
      </c>
      <c r="AT44" s="54"/>
      <c r="AU44" s="54"/>
      <c r="AV44" s="54"/>
      <c r="AW44" s="54"/>
      <c r="AX44" s="54"/>
      <c r="AY44" s="54"/>
      <c r="AZ44" s="5"/>
      <c r="BA44" s="5"/>
      <c r="BB44" s="8">
        <f t="shared" si="0"/>
        <v>9322.2171428571419</v>
      </c>
      <c r="BC44" s="8">
        <f t="shared" si="1"/>
        <v>3884.2571428571418</v>
      </c>
      <c r="BD44" s="20">
        <f t="shared" si="2"/>
        <v>10254.438857142857</v>
      </c>
      <c r="BE44" s="20">
        <f t="shared" si="3"/>
        <v>854.53657142857139</v>
      </c>
    </row>
    <row r="45" spans="1:57" ht="22.5" customHeight="1" x14ac:dyDescent="0.25">
      <c r="A45" s="5"/>
      <c r="B45" s="71" t="s">
        <v>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60">
        <v>500</v>
      </c>
      <c r="S45" s="60"/>
      <c r="T45" s="60"/>
      <c r="U45" s="60"/>
      <c r="V45" s="60"/>
      <c r="W45" s="60"/>
      <c r="X45" s="60">
        <v>0</v>
      </c>
      <c r="Y45" s="60"/>
      <c r="Z45" s="60"/>
      <c r="AA45" s="60"/>
      <c r="AB45" s="54" t="s">
        <v>165</v>
      </c>
      <c r="AC45" s="54"/>
      <c r="AD45" s="54"/>
      <c r="AE45" s="54"/>
      <c r="AF45" s="60">
        <v>0</v>
      </c>
      <c r="AG45" s="60"/>
      <c r="AH45" s="60"/>
      <c r="AI45" s="60"/>
      <c r="AJ45" s="60"/>
      <c r="AK45" s="60"/>
      <c r="AL45" s="60"/>
      <c r="AM45" s="60"/>
      <c r="AN45" s="60"/>
      <c r="AO45" s="54" t="s">
        <v>165</v>
      </c>
      <c r="AP45" s="54"/>
      <c r="AQ45" s="54"/>
      <c r="AR45" s="7">
        <v>500</v>
      </c>
      <c r="AS45" s="54" t="s">
        <v>164</v>
      </c>
      <c r="AT45" s="54"/>
      <c r="AU45" s="54"/>
      <c r="AV45" s="54"/>
      <c r="AW45" s="54"/>
      <c r="AX45" s="54"/>
      <c r="AY45" s="54"/>
      <c r="AZ45" s="5"/>
      <c r="BA45" s="5"/>
      <c r="BB45" s="8">
        <f t="shared" si="0"/>
        <v>0</v>
      </c>
      <c r="BC45" s="8">
        <f t="shared" si="1"/>
        <v>0</v>
      </c>
      <c r="BD45" s="20">
        <f t="shared" si="2"/>
        <v>0</v>
      </c>
      <c r="BE45" s="20">
        <f t="shared" si="3"/>
        <v>0</v>
      </c>
    </row>
    <row r="46" spans="1:57" ht="22.5" customHeight="1" x14ac:dyDescent="0.25">
      <c r="A46" s="5"/>
      <c r="B46" s="71" t="s">
        <v>59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60">
        <v>880</v>
      </c>
      <c r="S46" s="60"/>
      <c r="T46" s="60"/>
      <c r="U46" s="60"/>
      <c r="V46" s="60"/>
      <c r="W46" s="60"/>
      <c r="X46" s="60">
        <v>0</v>
      </c>
      <c r="Y46" s="60"/>
      <c r="Z46" s="60"/>
      <c r="AA46" s="60"/>
      <c r="AB46" s="54" t="s">
        <v>165</v>
      </c>
      <c r="AC46" s="54"/>
      <c r="AD46" s="54"/>
      <c r="AE46" s="54"/>
      <c r="AF46" s="60">
        <v>0</v>
      </c>
      <c r="AG46" s="60"/>
      <c r="AH46" s="60"/>
      <c r="AI46" s="60"/>
      <c r="AJ46" s="60"/>
      <c r="AK46" s="60"/>
      <c r="AL46" s="60"/>
      <c r="AM46" s="60"/>
      <c r="AN46" s="60"/>
      <c r="AO46" s="54" t="s">
        <v>165</v>
      </c>
      <c r="AP46" s="54"/>
      <c r="AQ46" s="54"/>
      <c r="AR46" s="7">
        <v>880</v>
      </c>
      <c r="AS46" s="54" t="s">
        <v>164</v>
      </c>
      <c r="AT46" s="54"/>
      <c r="AU46" s="54"/>
      <c r="AV46" s="54"/>
      <c r="AW46" s="54"/>
      <c r="AX46" s="54"/>
      <c r="AY46" s="54"/>
      <c r="AZ46" s="5"/>
      <c r="BA46" s="5"/>
      <c r="BB46" s="8">
        <f t="shared" si="0"/>
        <v>0</v>
      </c>
      <c r="BC46" s="8">
        <f t="shared" si="1"/>
        <v>0</v>
      </c>
      <c r="BD46" s="20">
        <f t="shared" si="2"/>
        <v>0</v>
      </c>
      <c r="BE46" s="20">
        <f t="shared" si="3"/>
        <v>0</v>
      </c>
    </row>
    <row r="47" spans="1:57" ht="32.25" customHeight="1" x14ac:dyDescent="0.25">
      <c r="A47" s="5"/>
      <c r="B47" s="71" t="s">
        <v>60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60">
        <v>4150</v>
      </c>
      <c r="S47" s="60"/>
      <c r="T47" s="60"/>
      <c r="U47" s="60"/>
      <c r="V47" s="60"/>
      <c r="W47" s="60"/>
      <c r="X47" s="60">
        <v>3437.65</v>
      </c>
      <c r="Y47" s="60"/>
      <c r="Z47" s="60"/>
      <c r="AA47" s="60"/>
      <c r="AB47" s="54" t="s">
        <v>257</v>
      </c>
      <c r="AC47" s="54"/>
      <c r="AD47" s="54"/>
      <c r="AE47" s="54"/>
      <c r="AF47" s="60">
        <v>3437.65</v>
      </c>
      <c r="AG47" s="60"/>
      <c r="AH47" s="60"/>
      <c r="AI47" s="60"/>
      <c r="AJ47" s="60"/>
      <c r="AK47" s="60"/>
      <c r="AL47" s="60"/>
      <c r="AM47" s="60"/>
      <c r="AN47" s="60"/>
      <c r="AO47" s="54" t="s">
        <v>257</v>
      </c>
      <c r="AP47" s="54"/>
      <c r="AQ47" s="54"/>
      <c r="AR47" s="7">
        <v>712.35</v>
      </c>
      <c r="AS47" s="54" t="s">
        <v>256</v>
      </c>
      <c r="AT47" s="54"/>
      <c r="AU47" s="54"/>
      <c r="AV47" s="54"/>
      <c r="AW47" s="54"/>
      <c r="AX47" s="54"/>
      <c r="AY47" s="54"/>
      <c r="AZ47" s="5"/>
      <c r="BA47" s="5"/>
      <c r="BB47" s="8">
        <f t="shared" si="0"/>
        <v>5893.1142857142859</v>
      </c>
      <c r="BC47" s="8">
        <f t="shared" si="1"/>
        <v>2455.4642857142858</v>
      </c>
      <c r="BD47" s="20">
        <f t="shared" si="2"/>
        <v>6482.425714285715</v>
      </c>
      <c r="BE47" s="20">
        <f t="shared" si="3"/>
        <v>540.20214285714292</v>
      </c>
    </row>
    <row r="48" spans="1:57" ht="22.5" customHeight="1" x14ac:dyDescent="0.25">
      <c r="A48" s="5"/>
      <c r="B48" s="71" t="s">
        <v>321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60">
        <v>2000</v>
      </c>
      <c r="S48" s="60"/>
      <c r="T48" s="60"/>
      <c r="U48" s="60"/>
      <c r="V48" s="60"/>
      <c r="W48" s="60"/>
      <c r="X48" s="60">
        <v>960</v>
      </c>
      <c r="Y48" s="60"/>
      <c r="Z48" s="60"/>
      <c r="AA48" s="60"/>
      <c r="AB48" s="54" t="s">
        <v>255</v>
      </c>
      <c r="AC48" s="54"/>
      <c r="AD48" s="54"/>
      <c r="AE48" s="54"/>
      <c r="AF48" s="60">
        <v>960</v>
      </c>
      <c r="AG48" s="60"/>
      <c r="AH48" s="60"/>
      <c r="AI48" s="60"/>
      <c r="AJ48" s="60"/>
      <c r="AK48" s="60"/>
      <c r="AL48" s="60"/>
      <c r="AM48" s="60"/>
      <c r="AN48" s="60"/>
      <c r="AO48" s="54" t="s">
        <v>255</v>
      </c>
      <c r="AP48" s="54"/>
      <c r="AQ48" s="54"/>
      <c r="AR48" s="7">
        <v>1040</v>
      </c>
      <c r="AS48" s="54" t="s">
        <v>254</v>
      </c>
      <c r="AT48" s="54"/>
      <c r="AU48" s="54"/>
      <c r="AV48" s="54"/>
      <c r="AW48" s="54"/>
      <c r="AX48" s="54"/>
      <c r="AY48" s="54"/>
      <c r="AZ48" s="5"/>
      <c r="BA48" s="5"/>
      <c r="BB48" s="8">
        <f t="shared" si="0"/>
        <v>1645.7142857142858</v>
      </c>
      <c r="BC48" s="8">
        <f t="shared" si="1"/>
        <v>685.71428571428578</v>
      </c>
      <c r="BD48" s="20">
        <f t="shared" si="2"/>
        <v>1810.2857142857144</v>
      </c>
      <c r="BE48" s="20">
        <f t="shared" si="3"/>
        <v>150.85714285714286</v>
      </c>
    </row>
    <row r="49" spans="1:57" ht="32.25" customHeight="1" x14ac:dyDescent="0.25">
      <c r="A49" s="5"/>
      <c r="B49" s="71" t="s">
        <v>61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60">
        <v>2000</v>
      </c>
      <c r="S49" s="60"/>
      <c r="T49" s="60"/>
      <c r="U49" s="60"/>
      <c r="V49" s="60"/>
      <c r="W49" s="60"/>
      <c r="X49" s="60">
        <v>550</v>
      </c>
      <c r="Y49" s="60"/>
      <c r="Z49" s="60"/>
      <c r="AA49" s="60"/>
      <c r="AB49" s="54" t="s">
        <v>253</v>
      </c>
      <c r="AC49" s="54"/>
      <c r="AD49" s="54"/>
      <c r="AE49" s="54"/>
      <c r="AF49" s="60">
        <v>550</v>
      </c>
      <c r="AG49" s="60"/>
      <c r="AH49" s="60"/>
      <c r="AI49" s="60"/>
      <c r="AJ49" s="60"/>
      <c r="AK49" s="60"/>
      <c r="AL49" s="60"/>
      <c r="AM49" s="60"/>
      <c r="AN49" s="60"/>
      <c r="AO49" s="54" t="s">
        <v>253</v>
      </c>
      <c r="AP49" s="54"/>
      <c r="AQ49" s="54"/>
      <c r="AR49" s="7">
        <v>1450</v>
      </c>
      <c r="AS49" s="54" t="s">
        <v>252</v>
      </c>
      <c r="AT49" s="54"/>
      <c r="AU49" s="54"/>
      <c r="AV49" s="54"/>
      <c r="AW49" s="54"/>
      <c r="AX49" s="54"/>
      <c r="AY49" s="54"/>
      <c r="AZ49" s="5"/>
      <c r="BA49" s="5"/>
      <c r="BB49" s="8">
        <f t="shared" si="0"/>
        <v>942.85714285714289</v>
      </c>
      <c r="BC49" s="8">
        <f t="shared" si="1"/>
        <v>392.85714285714289</v>
      </c>
      <c r="BD49" s="20">
        <f t="shared" si="2"/>
        <v>1037.1428571428573</v>
      </c>
      <c r="BE49" s="20">
        <f t="shared" si="3"/>
        <v>86.428571428571445</v>
      </c>
    </row>
    <row r="50" spans="1:57" ht="22.5" customHeight="1" x14ac:dyDescent="0.25">
      <c r="A50" s="5"/>
      <c r="B50" s="71" t="s">
        <v>62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60">
        <v>6600</v>
      </c>
      <c r="S50" s="60"/>
      <c r="T50" s="60"/>
      <c r="U50" s="60"/>
      <c r="V50" s="60"/>
      <c r="W50" s="60"/>
      <c r="X50" s="60">
        <v>5442.55</v>
      </c>
      <c r="Y50" s="60"/>
      <c r="Z50" s="60"/>
      <c r="AA50" s="60"/>
      <c r="AB50" s="54" t="s">
        <v>251</v>
      </c>
      <c r="AC50" s="54"/>
      <c r="AD50" s="54"/>
      <c r="AE50" s="54"/>
      <c r="AF50" s="60">
        <v>5442.55</v>
      </c>
      <c r="AG50" s="60"/>
      <c r="AH50" s="60"/>
      <c r="AI50" s="60"/>
      <c r="AJ50" s="60"/>
      <c r="AK50" s="60"/>
      <c r="AL50" s="60"/>
      <c r="AM50" s="60"/>
      <c r="AN50" s="60"/>
      <c r="AO50" s="54" t="s">
        <v>251</v>
      </c>
      <c r="AP50" s="54"/>
      <c r="AQ50" s="54"/>
      <c r="AR50" s="7">
        <v>1157.45</v>
      </c>
      <c r="AS50" s="54" t="s">
        <v>250</v>
      </c>
      <c r="AT50" s="54"/>
      <c r="AU50" s="54"/>
      <c r="AV50" s="54"/>
      <c r="AW50" s="54"/>
      <c r="AX50" s="54"/>
      <c r="AY50" s="54"/>
      <c r="AZ50" s="5"/>
      <c r="BA50" s="5"/>
      <c r="BB50" s="8">
        <f t="shared" si="0"/>
        <v>9330.0857142857149</v>
      </c>
      <c r="BC50" s="8">
        <f t="shared" si="1"/>
        <v>3887.5357142857147</v>
      </c>
      <c r="BD50" s="20">
        <f t="shared" si="2"/>
        <v>10263.094285714287</v>
      </c>
      <c r="BE50" s="20">
        <f t="shared" si="3"/>
        <v>855.25785714285723</v>
      </c>
    </row>
    <row r="51" spans="1:57" ht="19.5" customHeight="1" x14ac:dyDescent="0.25">
      <c r="A51" s="5"/>
      <c r="B51" s="70" t="s">
        <v>63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61">
        <v>136510</v>
      </c>
      <c r="S51" s="61"/>
      <c r="T51" s="61"/>
      <c r="U51" s="61"/>
      <c r="V51" s="61"/>
      <c r="W51" s="61"/>
      <c r="X51" s="61">
        <v>75315.839999999997</v>
      </c>
      <c r="Y51" s="61"/>
      <c r="Z51" s="61"/>
      <c r="AA51" s="61"/>
      <c r="AB51" s="55" t="s">
        <v>249</v>
      </c>
      <c r="AC51" s="55"/>
      <c r="AD51" s="55"/>
      <c r="AE51" s="55"/>
      <c r="AF51" s="61">
        <v>75315.839999999997</v>
      </c>
      <c r="AG51" s="61"/>
      <c r="AH51" s="61"/>
      <c r="AI51" s="61"/>
      <c r="AJ51" s="61"/>
      <c r="AK51" s="61"/>
      <c r="AL51" s="61"/>
      <c r="AM51" s="61"/>
      <c r="AN51" s="61"/>
      <c r="AO51" s="55" t="s">
        <v>249</v>
      </c>
      <c r="AP51" s="55"/>
      <c r="AQ51" s="55"/>
      <c r="AR51" s="6">
        <v>61194.16</v>
      </c>
      <c r="AS51" s="55" t="s">
        <v>248</v>
      </c>
      <c r="AT51" s="55"/>
      <c r="AU51" s="55"/>
      <c r="AV51" s="55"/>
      <c r="AW51" s="55"/>
      <c r="AX51" s="55"/>
      <c r="AY51" s="55"/>
      <c r="AZ51" s="5"/>
      <c r="BA51" s="5"/>
      <c r="BB51" s="8">
        <f t="shared" si="0"/>
        <v>129112.86857142858</v>
      </c>
      <c r="BC51" s="8">
        <f t="shared" si="1"/>
        <v>53797.028571428586</v>
      </c>
      <c r="BD51" s="20">
        <f t="shared" si="2"/>
        <v>142024.15542857145</v>
      </c>
      <c r="BE51" s="20">
        <f t="shared" si="3"/>
        <v>11835.346285714288</v>
      </c>
    </row>
    <row r="52" spans="1:57" ht="22.5" customHeight="1" x14ac:dyDescent="0.25">
      <c r="A52" s="5"/>
      <c r="B52" s="71" t="s">
        <v>64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60">
        <v>38610</v>
      </c>
      <c r="S52" s="60"/>
      <c r="T52" s="60"/>
      <c r="U52" s="60"/>
      <c r="V52" s="60"/>
      <c r="W52" s="60"/>
      <c r="X52" s="60">
        <v>22400</v>
      </c>
      <c r="Y52" s="60"/>
      <c r="Z52" s="60"/>
      <c r="AA52" s="60"/>
      <c r="AB52" s="54" t="s">
        <v>247</v>
      </c>
      <c r="AC52" s="54"/>
      <c r="AD52" s="54"/>
      <c r="AE52" s="54"/>
      <c r="AF52" s="60">
        <v>22400</v>
      </c>
      <c r="AG52" s="60"/>
      <c r="AH52" s="60"/>
      <c r="AI52" s="60"/>
      <c r="AJ52" s="60"/>
      <c r="AK52" s="60"/>
      <c r="AL52" s="60"/>
      <c r="AM52" s="60"/>
      <c r="AN52" s="60"/>
      <c r="AO52" s="54" t="s">
        <v>247</v>
      </c>
      <c r="AP52" s="54"/>
      <c r="AQ52" s="54"/>
      <c r="AR52" s="7">
        <v>16210</v>
      </c>
      <c r="AS52" s="54" t="s">
        <v>246</v>
      </c>
      <c r="AT52" s="54"/>
      <c r="AU52" s="54"/>
      <c r="AV52" s="54"/>
      <c r="AW52" s="54"/>
      <c r="AX52" s="54"/>
      <c r="AY52" s="54"/>
      <c r="AZ52" s="5"/>
      <c r="BA52" s="5"/>
      <c r="BB52" s="8">
        <f t="shared" si="0"/>
        <v>38400</v>
      </c>
      <c r="BC52" s="8">
        <f t="shared" si="1"/>
        <v>16000</v>
      </c>
      <c r="BD52" s="20">
        <f t="shared" si="2"/>
        <v>42240</v>
      </c>
      <c r="BE52" s="20">
        <f t="shared" si="3"/>
        <v>3520</v>
      </c>
    </row>
    <row r="53" spans="1:57" ht="32.25" customHeight="1" x14ac:dyDescent="0.25">
      <c r="A53" s="5"/>
      <c r="B53" s="71" t="s">
        <v>65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60">
        <v>24000</v>
      </c>
      <c r="S53" s="60"/>
      <c r="T53" s="60"/>
      <c r="U53" s="60"/>
      <c r="V53" s="60"/>
      <c r="W53" s="60"/>
      <c r="X53" s="60">
        <v>7950</v>
      </c>
      <c r="Y53" s="60"/>
      <c r="Z53" s="60"/>
      <c r="AA53" s="60"/>
      <c r="AB53" s="54" t="s">
        <v>245</v>
      </c>
      <c r="AC53" s="54"/>
      <c r="AD53" s="54"/>
      <c r="AE53" s="54"/>
      <c r="AF53" s="60">
        <v>7950</v>
      </c>
      <c r="AG53" s="60"/>
      <c r="AH53" s="60"/>
      <c r="AI53" s="60"/>
      <c r="AJ53" s="60"/>
      <c r="AK53" s="60"/>
      <c r="AL53" s="60"/>
      <c r="AM53" s="60"/>
      <c r="AN53" s="60"/>
      <c r="AO53" s="54" t="s">
        <v>245</v>
      </c>
      <c r="AP53" s="54"/>
      <c r="AQ53" s="54"/>
      <c r="AR53" s="7">
        <v>16050</v>
      </c>
      <c r="AS53" s="54" t="s">
        <v>244</v>
      </c>
      <c r="AT53" s="54"/>
      <c r="AU53" s="54"/>
      <c r="AV53" s="54"/>
      <c r="AW53" s="54"/>
      <c r="AX53" s="54"/>
      <c r="AY53" s="54"/>
      <c r="AZ53" s="5"/>
      <c r="BA53" s="5"/>
      <c r="BB53" s="8">
        <f t="shared" si="0"/>
        <v>13628.571428571429</v>
      </c>
      <c r="BC53" s="8">
        <f t="shared" si="1"/>
        <v>5678.5714285714294</v>
      </c>
      <c r="BD53" s="20">
        <f t="shared" si="2"/>
        <v>14991.428571428574</v>
      </c>
      <c r="BE53" s="20">
        <f t="shared" si="3"/>
        <v>1249.2857142857144</v>
      </c>
    </row>
    <row r="54" spans="1:57" ht="22.5" customHeight="1" x14ac:dyDescent="0.25">
      <c r="A54" s="5"/>
      <c r="B54" s="71" t="s">
        <v>66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60">
        <v>8800</v>
      </c>
      <c r="S54" s="60"/>
      <c r="T54" s="60"/>
      <c r="U54" s="60"/>
      <c r="V54" s="60"/>
      <c r="W54" s="60"/>
      <c r="X54" s="60">
        <v>4624.6099999999997</v>
      </c>
      <c r="Y54" s="60"/>
      <c r="Z54" s="60"/>
      <c r="AA54" s="60"/>
      <c r="AB54" s="54" t="s">
        <v>243</v>
      </c>
      <c r="AC54" s="54"/>
      <c r="AD54" s="54"/>
      <c r="AE54" s="54"/>
      <c r="AF54" s="60">
        <v>4624.6099999999997</v>
      </c>
      <c r="AG54" s="60"/>
      <c r="AH54" s="60"/>
      <c r="AI54" s="60"/>
      <c r="AJ54" s="60"/>
      <c r="AK54" s="60"/>
      <c r="AL54" s="60"/>
      <c r="AM54" s="60"/>
      <c r="AN54" s="60"/>
      <c r="AO54" s="54" t="s">
        <v>243</v>
      </c>
      <c r="AP54" s="54"/>
      <c r="AQ54" s="54"/>
      <c r="AR54" s="7">
        <v>4175.3900000000003</v>
      </c>
      <c r="AS54" s="54" t="s">
        <v>242</v>
      </c>
      <c r="AT54" s="54"/>
      <c r="AU54" s="54"/>
      <c r="AV54" s="54"/>
      <c r="AW54" s="54"/>
      <c r="AX54" s="54"/>
      <c r="AY54" s="54"/>
      <c r="AZ54" s="5"/>
      <c r="BA54" s="5"/>
      <c r="BB54" s="8">
        <f t="shared" si="0"/>
        <v>7927.9028571428562</v>
      </c>
      <c r="BC54" s="8">
        <f t="shared" si="1"/>
        <v>3303.2928571428565</v>
      </c>
      <c r="BD54" s="20">
        <f t="shared" si="2"/>
        <v>8720.6931428571424</v>
      </c>
      <c r="BE54" s="20">
        <f t="shared" si="3"/>
        <v>726.72442857142858</v>
      </c>
    </row>
    <row r="55" spans="1:57" ht="31.5" customHeight="1" x14ac:dyDescent="0.25">
      <c r="A55" s="5"/>
      <c r="B55" s="71" t="s">
        <v>67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60">
        <v>28600</v>
      </c>
      <c r="S55" s="60"/>
      <c r="T55" s="60"/>
      <c r="U55" s="60"/>
      <c r="V55" s="60"/>
      <c r="W55" s="60"/>
      <c r="X55" s="60">
        <v>12296.99</v>
      </c>
      <c r="Y55" s="60"/>
      <c r="Z55" s="60"/>
      <c r="AA55" s="60"/>
      <c r="AB55" s="54" t="s">
        <v>241</v>
      </c>
      <c r="AC55" s="54"/>
      <c r="AD55" s="54"/>
      <c r="AE55" s="54"/>
      <c r="AF55" s="60">
        <v>12296.99</v>
      </c>
      <c r="AG55" s="60"/>
      <c r="AH55" s="60"/>
      <c r="AI55" s="60"/>
      <c r="AJ55" s="60"/>
      <c r="AK55" s="60"/>
      <c r="AL55" s="60"/>
      <c r="AM55" s="60"/>
      <c r="AN55" s="60"/>
      <c r="AO55" s="54" t="s">
        <v>241</v>
      </c>
      <c r="AP55" s="54"/>
      <c r="AQ55" s="54"/>
      <c r="AR55" s="7">
        <v>16303.01</v>
      </c>
      <c r="AS55" s="54" t="s">
        <v>240</v>
      </c>
      <c r="AT55" s="54"/>
      <c r="AU55" s="54"/>
      <c r="AV55" s="54"/>
      <c r="AW55" s="54"/>
      <c r="AX55" s="54"/>
      <c r="AY55" s="54"/>
      <c r="AZ55" s="5"/>
      <c r="BA55" s="5"/>
      <c r="BB55" s="8">
        <f t="shared" si="0"/>
        <v>21080.554285714286</v>
      </c>
      <c r="BC55" s="8">
        <f t="shared" si="1"/>
        <v>8783.5642857142866</v>
      </c>
      <c r="BD55" s="20">
        <f t="shared" si="2"/>
        <v>23188.609714285718</v>
      </c>
      <c r="BE55" s="20">
        <f t="shared" si="3"/>
        <v>1932.3841428571432</v>
      </c>
    </row>
    <row r="56" spans="1:57" ht="22.5" customHeight="1" x14ac:dyDescent="0.25">
      <c r="A56" s="5"/>
      <c r="B56" s="71" t="s">
        <v>68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60">
        <v>35500</v>
      </c>
      <c r="S56" s="60"/>
      <c r="T56" s="60"/>
      <c r="U56" s="60"/>
      <c r="V56" s="60"/>
      <c r="W56" s="60"/>
      <c r="X56" s="60">
        <v>27330.240000000002</v>
      </c>
      <c r="Y56" s="60"/>
      <c r="Z56" s="60"/>
      <c r="AA56" s="60"/>
      <c r="AB56" s="54" t="s">
        <v>239</v>
      </c>
      <c r="AC56" s="54"/>
      <c r="AD56" s="54"/>
      <c r="AE56" s="54"/>
      <c r="AF56" s="60">
        <v>27330.240000000002</v>
      </c>
      <c r="AG56" s="60"/>
      <c r="AH56" s="60"/>
      <c r="AI56" s="60"/>
      <c r="AJ56" s="60"/>
      <c r="AK56" s="60"/>
      <c r="AL56" s="60"/>
      <c r="AM56" s="60"/>
      <c r="AN56" s="60"/>
      <c r="AO56" s="54" t="s">
        <v>239</v>
      </c>
      <c r="AP56" s="54"/>
      <c r="AQ56" s="54"/>
      <c r="AR56" s="7">
        <v>8169.76</v>
      </c>
      <c r="AS56" s="54" t="s">
        <v>238</v>
      </c>
      <c r="AT56" s="54"/>
      <c r="AU56" s="54"/>
      <c r="AV56" s="54"/>
      <c r="AW56" s="54"/>
      <c r="AX56" s="54"/>
      <c r="AY56" s="54"/>
      <c r="AZ56" s="5"/>
      <c r="BA56" s="5"/>
      <c r="BB56" s="8">
        <f t="shared" si="0"/>
        <v>46851.840000000004</v>
      </c>
      <c r="BC56" s="8">
        <f t="shared" si="1"/>
        <v>19521.600000000002</v>
      </c>
      <c r="BD56" s="20">
        <f t="shared" si="2"/>
        <v>51537.024000000005</v>
      </c>
      <c r="BE56" s="20">
        <f t="shared" si="3"/>
        <v>4294.7520000000004</v>
      </c>
    </row>
    <row r="57" spans="1:57" ht="32.25" customHeight="1" x14ac:dyDescent="0.25">
      <c r="A57" s="5"/>
      <c r="B57" s="71" t="s">
        <v>320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60">
        <v>1000</v>
      </c>
      <c r="S57" s="60"/>
      <c r="T57" s="60"/>
      <c r="U57" s="60"/>
      <c r="V57" s="60"/>
      <c r="W57" s="60"/>
      <c r="X57" s="60">
        <v>714</v>
      </c>
      <c r="Y57" s="60"/>
      <c r="Z57" s="60"/>
      <c r="AA57" s="60"/>
      <c r="AB57" s="54" t="s">
        <v>237</v>
      </c>
      <c r="AC57" s="54"/>
      <c r="AD57" s="54"/>
      <c r="AE57" s="54"/>
      <c r="AF57" s="60">
        <v>714</v>
      </c>
      <c r="AG57" s="60"/>
      <c r="AH57" s="60"/>
      <c r="AI57" s="60"/>
      <c r="AJ57" s="60"/>
      <c r="AK57" s="60"/>
      <c r="AL57" s="60"/>
      <c r="AM57" s="60"/>
      <c r="AN57" s="60"/>
      <c r="AO57" s="54" t="s">
        <v>237</v>
      </c>
      <c r="AP57" s="54"/>
      <c r="AQ57" s="54"/>
      <c r="AR57" s="7">
        <v>286</v>
      </c>
      <c r="AS57" s="54" t="s">
        <v>236</v>
      </c>
      <c r="AT57" s="54"/>
      <c r="AU57" s="54"/>
      <c r="AV57" s="54"/>
      <c r="AW57" s="54"/>
      <c r="AX57" s="54"/>
      <c r="AY57" s="54"/>
      <c r="AZ57" s="5"/>
      <c r="BA57" s="5"/>
      <c r="BB57" s="8">
        <f t="shared" si="0"/>
        <v>1224</v>
      </c>
      <c r="BC57" s="8">
        <f t="shared" si="1"/>
        <v>510</v>
      </c>
      <c r="BD57" s="20">
        <f t="shared" si="2"/>
        <v>1346.4</v>
      </c>
      <c r="BE57" s="20">
        <f t="shared" si="3"/>
        <v>112.2</v>
      </c>
    </row>
    <row r="58" spans="1:57" ht="19.5" customHeight="1" x14ac:dyDescent="0.25">
      <c r="A58" s="5"/>
      <c r="B58" s="70" t="s">
        <v>69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61">
        <v>51000</v>
      </c>
      <c r="S58" s="61"/>
      <c r="T58" s="61"/>
      <c r="U58" s="61"/>
      <c r="V58" s="61"/>
      <c r="W58" s="61"/>
      <c r="X58" s="61">
        <v>34599.89</v>
      </c>
      <c r="Y58" s="61"/>
      <c r="Z58" s="61"/>
      <c r="AA58" s="61"/>
      <c r="AB58" s="55" t="s">
        <v>235</v>
      </c>
      <c r="AC58" s="55"/>
      <c r="AD58" s="55"/>
      <c r="AE58" s="55"/>
      <c r="AF58" s="61">
        <v>34599.89</v>
      </c>
      <c r="AG58" s="61"/>
      <c r="AH58" s="61"/>
      <c r="AI58" s="61"/>
      <c r="AJ58" s="61"/>
      <c r="AK58" s="61"/>
      <c r="AL58" s="61"/>
      <c r="AM58" s="61"/>
      <c r="AN58" s="61"/>
      <c r="AO58" s="55" t="s">
        <v>235</v>
      </c>
      <c r="AP58" s="55"/>
      <c r="AQ58" s="55"/>
      <c r="AR58" s="6">
        <v>16400.11</v>
      </c>
      <c r="AS58" s="55" t="s">
        <v>234</v>
      </c>
      <c r="AT58" s="55"/>
      <c r="AU58" s="55"/>
      <c r="AV58" s="55"/>
      <c r="AW58" s="55"/>
      <c r="AX58" s="55"/>
      <c r="AY58" s="55"/>
      <c r="AZ58" s="5"/>
      <c r="BA58" s="5"/>
      <c r="BB58" s="8">
        <f t="shared" si="0"/>
        <v>59314.09714285715</v>
      </c>
      <c r="BC58" s="8">
        <f t="shared" si="1"/>
        <v>24714.207142857151</v>
      </c>
      <c r="BD58" s="20">
        <f t="shared" si="2"/>
        <v>65245.506857142871</v>
      </c>
      <c r="BE58" s="20">
        <f t="shared" si="3"/>
        <v>5437.1255714285726</v>
      </c>
    </row>
    <row r="59" spans="1:57" ht="22.5" customHeight="1" x14ac:dyDescent="0.25">
      <c r="A59" s="5"/>
      <c r="B59" s="71" t="s">
        <v>70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60">
        <v>14620</v>
      </c>
      <c r="S59" s="60"/>
      <c r="T59" s="60"/>
      <c r="U59" s="60"/>
      <c r="V59" s="60"/>
      <c r="W59" s="60"/>
      <c r="X59" s="60">
        <v>14620</v>
      </c>
      <c r="Y59" s="60"/>
      <c r="Z59" s="60"/>
      <c r="AA59" s="60"/>
      <c r="AB59" s="54" t="s">
        <v>164</v>
      </c>
      <c r="AC59" s="54"/>
      <c r="AD59" s="54"/>
      <c r="AE59" s="54"/>
      <c r="AF59" s="60">
        <v>14620</v>
      </c>
      <c r="AG59" s="60"/>
      <c r="AH59" s="60"/>
      <c r="AI59" s="60"/>
      <c r="AJ59" s="60"/>
      <c r="AK59" s="60"/>
      <c r="AL59" s="60"/>
      <c r="AM59" s="60"/>
      <c r="AN59" s="60"/>
      <c r="AO59" s="54" t="s">
        <v>164</v>
      </c>
      <c r="AP59" s="54"/>
      <c r="AQ59" s="54"/>
      <c r="AR59" s="7">
        <v>0</v>
      </c>
      <c r="AS59" s="54" t="s">
        <v>165</v>
      </c>
      <c r="AT59" s="54"/>
      <c r="AU59" s="54"/>
      <c r="AV59" s="54"/>
      <c r="AW59" s="54"/>
      <c r="AX59" s="54"/>
      <c r="AY59" s="54"/>
      <c r="AZ59" s="5"/>
      <c r="BA59" s="5"/>
      <c r="BB59" s="8">
        <f t="shared" si="0"/>
        <v>25062.857142857141</v>
      </c>
      <c r="BC59" s="8">
        <f t="shared" si="1"/>
        <v>10442.857142857141</v>
      </c>
      <c r="BD59" s="20">
        <f t="shared" si="2"/>
        <v>27569.142857142859</v>
      </c>
      <c r="BE59" s="20">
        <f t="shared" si="3"/>
        <v>2297.4285714285716</v>
      </c>
    </row>
    <row r="60" spans="1:57" ht="22.5" customHeight="1" x14ac:dyDescent="0.25">
      <c r="A60" s="5"/>
      <c r="B60" s="71" t="s">
        <v>72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60">
        <v>1400</v>
      </c>
      <c r="S60" s="60"/>
      <c r="T60" s="60"/>
      <c r="U60" s="60"/>
      <c r="V60" s="60"/>
      <c r="W60" s="60"/>
      <c r="X60" s="60">
        <v>757.94</v>
      </c>
      <c r="Y60" s="60"/>
      <c r="Z60" s="60"/>
      <c r="AA60" s="60"/>
      <c r="AB60" s="54" t="s">
        <v>233</v>
      </c>
      <c r="AC60" s="54"/>
      <c r="AD60" s="54"/>
      <c r="AE60" s="54"/>
      <c r="AF60" s="60">
        <v>757.94</v>
      </c>
      <c r="AG60" s="60"/>
      <c r="AH60" s="60"/>
      <c r="AI60" s="60"/>
      <c r="AJ60" s="60"/>
      <c r="AK60" s="60"/>
      <c r="AL60" s="60"/>
      <c r="AM60" s="60"/>
      <c r="AN60" s="60"/>
      <c r="AO60" s="54" t="s">
        <v>233</v>
      </c>
      <c r="AP60" s="54"/>
      <c r="AQ60" s="54"/>
      <c r="AR60" s="7">
        <v>642.05999999999995</v>
      </c>
      <c r="AS60" s="54" t="s">
        <v>232</v>
      </c>
      <c r="AT60" s="54"/>
      <c r="AU60" s="54"/>
      <c r="AV60" s="54"/>
      <c r="AW60" s="54"/>
      <c r="AX60" s="54"/>
      <c r="AY60" s="54"/>
      <c r="AZ60" s="5"/>
      <c r="BA60" s="5"/>
      <c r="BB60" s="8">
        <f t="shared" si="0"/>
        <v>1299.3257142857144</v>
      </c>
      <c r="BC60" s="8">
        <f t="shared" si="1"/>
        <v>541.38571428571436</v>
      </c>
      <c r="BD60" s="20">
        <f t="shared" si="2"/>
        <v>1429.2582857142859</v>
      </c>
      <c r="BE60" s="20">
        <f t="shared" si="3"/>
        <v>119.10485714285716</v>
      </c>
    </row>
    <row r="61" spans="1:57" ht="22.5" customHeight="1" x14ac:dyDescent="0.25">
      <c r="A61" s="5"/>
      <c r="B61" s="71" t="s">
        <v>73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0">
        <v>5600</v>
      </c>
      <c r="S61" s="60"/>
      <c r="T61" s="60"/>
      <c r="U61" s="60"/>
      <c r="V61" s="60"/>
      <c r="W61" s="60"/>
      <c r="X61" s="60">
        <v>5580</v>
      </c>
      <c r="Y61" s="60"/>
      <c r="Z61" s="60"/>
      <c r="AA61" s="60"/>
      <c r="AB61" s="54" t="s">
        <v>231</v>
      </c>
      <c r="AC61" s="54"/>
      <c r="AD61" s="54"/>
      <c r="AE61" s="54"/>
      <c r="AF61" s="60">
        <v>5580</v>
      </c>
      <c r="AG61" s="60"/>
      <c r="AH61" s="60"/>
      <c r="AI61" s="60"/>
      <c r="AJ61" s="60"/>
      <c r="AK61" s="60"/>
      <c r="AL61" s="60"/>
      <c r="AM61" s="60"/>
      <c r="AN61" s="60"/>
      <c r="AO61" s="54" t="s">
        <v>231</v>
      </c>
      <c r="AP61" s="54"/>
      <c r="AQ61" s="54"/>
      <c r="AR61" s="7">
        <v>20</v>
      </c>
      <c r="AS61" s="54" t="s">
        <v>230</v>
      </c>
      <c r="AT61" s="54"/>
      <c r="AU61" s="54"/>
      <c r="AV61" s="54"/>
      <c r="AW61" s="54"/>
      <c r="AX61" s="54"/>
      <c r="AY61" s="54"/>
      <c r="AZ61" s="5"/>
      <c r="BA61" s="5"/>
      <c r="BB61" s="8">
        <f t="shared" si="0"/>
        <v>9565.7142857142862</v>
      </c>
      <c r="BC61" s="8">
        <f t="shared" si="1"/>
        <v>3985.7142857142862</v>
      </c>
      <c r="BD61" s="20">
        <f t="shared" si="2"/>
        <v>10522.285714285716</v>
      </c>
      <c r="BE61" s="20">
        <f t="shared" si="3"/>
        <v>876.857142857143</v>
      </c>
    </row>
    <row r="62" spans="1:57" ht="22.5" customHeight="1" x14ac:dyDescent="0.25">
      <c r="A62" s="5"/>
      <c r="B62" s="71" t="s">
        <v>74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0">
        <v>1600</v>
      </c>
      <c r="S62" s="60"/>
      <c r="T62" s="60"/>
      <c r="U62" s="60"/>
      <c r="V62" s="60"/>
      <c r="W62" s="60"/>
      <c r="X62" s="60">
        <v>1396.8</v>
      </c>
      <c r="Y62" s="60"/>
      <c r="Z62" s="60"/>
      <c r="AA62" s="60"/>
      <c r="AB62" s="54" t="s">
        <v>229</v>
      </c>
      <c r="AC62" s="54"/>
      <c r="AD62" s="54"/>
      <c r="AE62" s="54"/>
      <c r="AF62" s="60">
        <v>1396.8</v>
      </c>
      <c r="AG62" s="60"/>
      <c r="AH62" s="60"/>
      <c r="AI62" s="60"/>
      <c r="AJ62" s="60"/>
      <c r="AK62" s="60"/>
      <c r="AL62" s="60"/>
      <c r="AM62" s="60"/>
      <c r="AN62" s="60"/>
      <c r="AO62" s="54" t="s">
        <v>229</v>
      </c>
      <c r="AP62" s="54"/>
      <c r="AQ62" s="54"/>
      <c r="AR62" s="7">
        <v>203.2</v>
      </c>
      <c r="AS62" s="54" t="s">
        <v>228</v>
      </c>
      <c r="AT62" s="54"/>
      <c r="AU62" s="54"/>
      <c r="AV62" s="54"/>
      <c r="AW62" s="54"/>
      <c r="AX62" s="54"/>
      <c r="AY62" s="54"/>
      <c r="AZ62" s="5"/>
      <c r="BA62" s="5"/>
      <c r="BB62" s="8">
        <f t="shared" si="0"/>
        <v>2394.5142857142855</v>
      </c>
      <c r="BC62" s="8">
        <f t="shared" si="1"/>
        <v>997.71428571428555</v>
      </c>
      <c r="BD62" s="20">
        <f t="shared" si="2"/>
        <v>2633.9657142857141</v>
      </c>
      <c r="BE62" s="20">
        <f t="shared" si="3"/>
        <v>219.49714285714285</v>
      </c>
    </row>
    <row r="63" spans="1:57" ht="22.5" customHeight="1" x14ac:dyDescent="0.25">
      <c r="A63" s="5"/>
      <c r="B63" s="71" t="s">
        <v>75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60">
        <v>2000</v>
      </c>
      <c r="S63" s="60"/>
      <c r="T63" s="60"/>
      <c r="U63" s="60"/>
      <c r="V63" s="60"/>
      <c r="W63" s="60"/>
      <c r="X63" s="60">
        <v>2000</v>
      </c>
      <c r="Y63" s="60"/>
      <c r="Z63" s="60"/>
      <c r="AA63" s="60"/>
      <c r="AB63" s="54" t="s">
        <v>164</v>
      </c>
      <c r="AC63" s="54"/>
      <c r="AD63" s="54"/>
      <c r="AE63" s="54"/>
      <c r="AF63" s="60">
        <v>2000</v>
      </c>
      <c r="AG63" s="60"/>
      <c r="AH63" s="60"/>
      <c r="AI63" s="60"/>
      <c r="AJ63" s="60"/>
      <c r="AK63" s="60"/>
      <c r="AL63" s="60"/>
      <c r="AM63" s="60"/>
      <c r="AN63" s="60"/>
      <c r="AO63" s="54" t="s">
        <v>164</v>
      </c>
      <c r="AP63" s="54"/>
      <c r="AQ63" s="54"/>
      <c r="AR63" s="7">
        <v>0</v>
      </c>
      <c r="AS63" s="54" t="s">
        <v>165</v>
      </c>
      <c r="AT63" s="54"/>
      <c r="AU63" s="54"/>
      <c r="AV63" s="54"/>
      <c r="AW63" s="54"/>
      <c r="AX63" s="54"/>
      <c r="AY63" s="54"/>
      <c r="AZ63" s="5"/>
      <c r="BA63" s="5"/>
      <c r="BB63" s="8">
        <f t="shared" si="0"/>
        <v>3428.5714285714284</v>
      </c>
      <c r="BC63" s="8">
        <f t="shared" si="1"/>
        <v>1428.5714285714284</v>
      </c>
      <c r="BD63" s="20">
        <f t="shared" si="2"/>
        <v>3771.4285714285716</v>
      </c>
      <c r="BE63" s="20">
        <f t="shared" si="3"/>
        <v>314.28571428571428</v>
      </c>
    </row>
    <row r="64" spans="1:57" ht="22.5" customHeight="1" x14ac:dyDescent="0.25">
      <c r="A64" s="5"/>
      <c r="B64" s="71" t="s">
        <v>76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60">
        <v>16158.22</v>
      </c>
      <c r="S64" s="60"/>
      <c r="T64" s="60"/>
      <c r="U64" s="60"/>
      <c r="V64" s="60"/>
      <c r="W64" s="60"/>
      <c r="X64" s="60">
        <v>4466.96</v>
      </c>
      <c r="Y64" s="60"/>
      <c r="Z64" s="60"/>
      <c r="AA64" s="60"/>
      <c r="AB64" s="54" t="s">
        <v>227</v>
      </c>
      <c r="AC64" s="54"/>
      <c r="AD64" s="54"/>
      <c r="AE64" s="54"/>
      <c r="AF64" s="60">
        <v>4466.96</v>
      </c>
      <c r="AG64" s="60"/>
      <c r="AH64" s="60"/>
      <c r="AI64" s="60"/>
      <c r="AJ64" s="60"/>
      <c r="AK64" s="60"/>
      <c r="AL64" s="60"/>
      <c r="AM64" s="60"/>
      <c r="AN64" s="60"/>
      <c r="AO64" s="54" t="s">
        <v>227</v>
      </c>
      <c r="AP64" s="54"/>
      <c r="AQ64" s="54"/>
      <c r="AR64" s="7">
        <v>11691.26</v>
      </c>
      <c r="AS64" s="54" t="s">
        <v>226</v>
      </c>
      <c r="AT64" s="54"/>
      <c r="AU64" s="54"/>
      <c r="AV64" s="54"/>
      <c r="AW64" s="54"/>
      <c r="AX64" s="54"/>
      <c r="AY64" s="54"/>
      <c r="AZ64" s="5"/>
      <c r="BA64" s="5"/>
      <c r="BB64" s="8">
        <f t="shared" si="0"/>
        <v>7657.6457142857143</v>
      </c>
      <c r="BC64" s="8">
        <f t="shared" si="1"/>
        <v>3190.6857142857143</v>
      </c>
      <c r="BD64" s="20">
        <f t="shared" si="2"/>
        <v>8423.4102857142861</v>
      </c>
      <c r="BE64" s="20">
        <f t="shared" si="3"/>
        <v>701.95085714285722</v>
      </c>
    </row>
    <row r="65" spans="1:57" ht="22.5" customHeight="1" x14ac:dyDescent="0.25">
      <c r="A65" s="5"/>
      <c r="B65" s="71" t="s">
        <v>77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60">
        <v>9621.7800000000007</v>
      </c>
      <c r="S65" s="60"/>
      <c r="T65" s="60"/>
      <c r="U65" s="60"/>
      <c r="V65" s="60"/>
      <c r="W65" s="60"/>
      <c r="X65" s="60">
        <v>5778.19</v>
      </c>
      <c r="Y65" s="60"/>
      <c r="Z65" s="60"/>
      <c r="AA65" s="60"/>
      <c r="AB65" s="54" t="s">
        <v>225</v>
      </c>
      <c r="AC65" s="54"/>
      <c r="AD65" s="54"/>
      <c r="AE65" s="54"/>
      <c r="AF65" s="60">
        <v>5778.19</v>
      </c>
      <c r="AG65" s="60"/>
      <c r="AH65" s="60"/>
      <c r="AI65" s="60"/>
      <c r="AJ65" s="60"/>
      <c r="AK65" s="60"/>
      <c r="AL65" s="60"/>
      <c r="AM65" s="60"/>
      <c r="AN65" s="60"/>
      <c r="AO65" s="54" t="s">
        <v>225</v>
      </c>
      <c r="AP65" s="54"/>
      <c r="AQ65" s="54"/>
      <c r="AR65" s="7">
        <v>3843.59</v>
      </c>
      <c r="AS65" s="54" t="s">
        <v>224</v>
      </c>
      <c r="AT65" s="54"/>
      <c r="AU65" s="54"/>
      <c r="AV65" s="54"/>
      <c r="AW65" s="54"/>
      <c r="AX65" s="54"/>
      <c r="AY65" s="54"/>
      <c r="AZ65" s="5"/>
      <c r="BA65" s="5"/>
      <c r="BB65" s="8">
        <f t="shared" si="0"/>
        <v>9905.4685714285697</v>
      </c>
      <c r="BC65" s="8">
        <f t="shared" si="1"/>
        <v>4127.2785714285701</v>
      </c>
      <c r="BD65" s="20">
        <f t="shared" si="2"/>
        <v>10896.015428571427</v>
      </c>
      <c r="BE65" s="20">
        <f t="shared" si="3"/>
        <v>908.00128571428559</v>
      </c>
    </row>
    <row r="66" spans="1:57" ht="19.5" customHeight="1" x14ac:dyDescent="0.25">
      <c r="A66" s="5"/>
      <c r="B66" s="70" t="s">
        <v>78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61">
        <v>63850</v>
      </c>
      <c r="S66" s="61"/>
      <c r="T66" s="61"/>
      <c r="U66" s="61"/>
      <c r="V66" s="61"/>
      <c r="W66" s="61"/>
      <c r="X66" s="61">
        <v>48061.42</v>
      </c>
      <c r="Y66" s="61"/>
      <c r="Z66" s="61"/>
      <c r="AA66" s="61"/>
      <c r="AB66" s="55" t="s">
        <v>223</v>
      </c>
      <c r="AC66" s="55"/>
      <c r="AD66" s="55"/>
      <c r="AE66" s="55"/>
      <c r="AF66" s="61">
        <v>48061.42</v>
      </c>
      <c r="AG66" s="61"/>
      <c r="AH66" s="61"/>
      <c r="AI66" s="61"/>
      <c r="AJ66" s="61"/>
      <c r="AK66" s="61"/>
      <c r="AL66" s="61"/>
      <c r="AM66" s="61"/>
      <c r="AN66" s="61"/>
      <c r="AO66" s="55" t="s">
        <v>223</v>
      </c>
      <c r="AP66" s="55"/>
      <c r="AQ66" s="55"/>
      <c r="AR66" s="6">
        <v>15788.58</v>
      </c>
      <c r="AS66" s="55" t="s">
        <v>222</v>
      </c>
      <c r="AT66" s="55"/>
      <c r="AU66" s="55"/>
      <c r="AV66" s="55"/>
      <c r="AW66" s="55"/>
      <c r="AX66" s="55"/>
      <c r="AY66" s="55"/>
      <c r="AZ66" s="5"/>
      <c r="BA66" s="5"/>
      <c r="BB66" s="8">
        <f t="shared" si="0"/>
        <v>82391.005714285711</v>
      </c>
      <c r="BC66" s="8">
        <f t="shared" si="1"/>
        <v>34329.585714285713</v>
      </c>
      <c r="BD66" s="20">
        <f t="shared" si="2"/>
        <v>90630.106285714297</v>
      </c>
      <c r="BE66" s="20">
        <f t="shared" si="3"/>
        <v>7552.5088571428578</v>
      </c>
    </row>
    <row r="67" spans="1:57" ht="22.5" customHeight="1" x14ac:dyDescent="0.25">
      <c r="A67" s="5"/>
      <c r="B67" s="71" t="s">
        <v>79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60">
        <v>3300</v>
      </c>
      <c r="S67" s="60"/>
      <c r="T67" s="60"/>
      <c r="U67" s="60"/>
      <c r="V67" s="60"/>
      <c r="W67" s="60"/>
      <c r="X67" s="60">
        <v>2637.12</v>
      </c>
      <c r="Y67" s="60"/>
      <c r="Z67" s="60"/>
      <c r="AA67" s="60"/>
      <c r="AB67" s="54" t="s">
        <v>221</v>
      </c>
      <c r="AC67" s="54"/>
      <c r="AD67" s="54"/>
      <c r="AE67" s="54"/>
      <c r="AF67" s="60">
        <v>2637.12</v>
      </c>
      <c r="AG67" s="60"/>
      <c r="AH67" s="60"/>
      <c r="AI67" s="60"/>
      <c r="AJ67" s="60"/>
      <c r="AK67" s="60"/>
      <c r="AL67" s="60"/>
      <c r="AM67" s="60"/>
      <c r="AN67" s="60"/>
      <c r="AO67" s="54" t="s">
        <v>221</v>
      </c>
      <c r="AP67" s="54"/>
      <c r="AQ67" s="54"/>
      <c r="AR67" s="7">
        <v>662.88</v>
      </c>
      <c r="AS67" s="54" t="s">
        <v>220</v>
      </c>
      <c r="AT67" s="54"/>
      <c r="AU67" s="54"/>
      <c r="AV67" s="54"/>
      <c r="AW67" s="54"/>
      <c r="AX67" s="54"/>
      <c r="AY67" s="54"/>
      <c r="AZ67" s="5"/>
      <c r="BA67" s="5"/>
      <c r="BB67" s="8">
        <f t="shared" si="0"/>
        <v>4520.7771428571432</v>
      </c>
      <c r="BC67" s="8">
        <f t="shared" si="1"/>
        <v>1883.6571428571433</v>
      </c>
      <c r="BD67" s="20">
        <f t="shared" si="2"/>
        <v>4972.8548571428582</v>
      </c>
      <c r="BE67" s="20">
        <f t="shared" si="3"/>
        <v>414.4045714285715</v>
      </c>
    </row>
    <row r="68" spans="1:57" ht="21.75" customHeight="1" x14ac:dyDescent="0.25">
      <c r="A68" s="5"/>
      <c r="B68" s="71" t="s">
        <v>80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60">
        <v>6600</v>
      </c>
      <c r="S68" s="60"/>
      <c r="T68" s="60"/>
      <c r="U68" s="60"/>
      <c r="V68" s="60"/>
      <c r="W68" s="60"/>
      <c r="X68" s="60">
        <v>2883.57</v>
      </c>
      <c r="Y68" s="60"/>
      <c r="Z68" s="60"/>
      <c r="AA68" s="60"/>
      <c r="AB68" s="54" t="s">
        <v>219</v>
      </c>
      <c r="AC68" s="54"/>
      <c r="AD68" s="54"/>
      <c r="AE68" s="54"/>
      <c r="AF68" s="60">
        <v>2883.57</v>
      </c>
      <c r="AG68" s="60"/>
      <c r="AH68" s="60"/>
      <c r="AI68" s="60"/>
      <c r="AJ68" s="60"/>
      <c r="AK68" s="60"/>
      <c r="AL68" s="60"/>
      <c r="AM68" s="60"/>
      <c r="AN68" s="60"/>
      <c r="AO68" s="54" t="s">
        <v>219</v>
      </c>
      <c r="AP68" s="54"/>
      <c r="AQ68" s="54"/>
      <c r="AR68" s="7">
        <v>3716.43</v>
      </c>
      <c r="AS68" s="54" t="s">
        <v>218</v>
      </c>
      <c r="AT68" s="54"/>
      <c r="AU68" s="54"/>
      <c r="AV68" s="54"/>
      <c r="AW68" s="54"/>
      <c r="AX68" s="54"/>
      <c r="AY68" s="54"/>
      <c r="AZ68" s="5"/>
      <c r="BA68" s="5"/>
      <c r="BB68" s="8">
        <f t="shared" si="0"/>
        <v>4943.2628571428577</v>
      </c>
      <c r="BC68" s="8">
        <f t="shared" si="1"/>
        <v>2059.6928571428575</v>
      </c>
      <c r="BD68" s="20">
        <f t="shared" si="2"/>
        <v>5437.589142857144</v>
      </c>
      <c r="BE68" s="20">
        <f t="shared" si="3"/>
        <v>453.13242857142865</v>
      </c>
    </row>
    <row r="69" spans="1:57" ht="22.5" customHeight="1" x14ac:dyDescent="0.25">
      <c r="A69" s="5"/>
      <c r="B69" s="71" t="s">
        <v>81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60">
        <v>4000</v>
      </c>
      <c r="S69" s="60"/>
      <c r="T69" s="60"/>
      <c r="U69" s="60"/>
      <c r="V69" s="60"/>
      <c r="W69" s="60"/>
      <c r="X69" s="60">
        <v>3828.95</v>
      </c>
      <c r="Y69" s="60"/>
      <c r="Z69" s="60"/>
      <c r="AA69" s="60"/>
      <c r="AB69" s="54" t="s">
        <v>217</v>
      </c>
      <c r="AC69" s="54"/>
      <c r="AD69" s="54"/>
      <c r="AE69" s="54"/>
      <c r="AF69" s="60">
        <v>3828.95</v>
      </c>
      <c r="AG69" s="60"/>
      <c r="AH69" s="60"/>
      <c r="AI69" s="60"/>
      <c r="AJ69" s="60"/>
      <c r="AK69" s="60"/>
      <c r="AL69" s="60"/>
      <c r="AM69" s="60"/>
      <c r="AN69" s="60"/>
      <c r="AO69" s="54" t="s">
        <v>217</v>
      </c>
      <c r="AP69" s="54"/>
      <c r="AQ69" s="54"/>
      <c r="AR69" s="7">
        <v>171.05</v>
      </c>
      <c r="AS69" s="54" t="s">
        <v>216</v>
      </c>
      <c r="AT69" s="54"/>
      <c r="AU69" s="54"/>
      <c r="AV69" s="54"/>
      <c r="AW69" s="54"/>
      <c r="AX69" s="54"/>
      <c r="AY69" s="54"/>
      <c r="AZ69" s="5"/>
      <c r="BA69" s="5"/>
      <c r="BB69" s="8">
        <f t="shared" si="0"/>
        <v>6563.9142857142851</v>
      </c>
      <c r="BC69" s="8">
        <f t="shared" si="1"/>
        <v>2734.9642857142853</v>
      </c>
      <c r="BD69" s="20">
        <f t="shared" si="2"/>
        <v>7220.3057142857142</v>
      </c>
      <c r="BE69" s="20">
        <f t="shared" si="3"/>
        <v>601.69214285714281</v>
      </c>
    </row>
    <row r="70" spans="1:57" ht="22.5" customHeight="1" x14ac:dyDescent="0.25">
      <c r="A70" s="5"/>
      <c r="B70" s="71" t="s">
        <v>82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60">
        <v>5750</v>
      </c>
      <c r="S70" s="60"/>
      <c r="T70" s="60"/>
      <c r="U70" s="60"/>
      <c r="V70" s="60"/>
      <c r="W70" s="60"/>
      <c r="X70" s="60">
        <v>4212.0200000000004</v>
      </c>
      <c r="Y70" s="60"/>
      <c r="Z70" s="60"/>
      <c r="AA70" s="60"/>
      <c r="AB70" s="54" t="s">
        <v>215</v>
      </c>
      <c r="AC70" s="54"/>
      <c r="AD70" s="54"/>
      <c r="AE70" s="54"/>
      <c r="AF70" s="60">
        <v>4212.0200000000004</v>
      </c>
      <c r="AG70" s="60"/>
      <c r="AH70" s="60"/>
      <c r="AI70" s="60"/>
      <c r="AJ70" s="60"/>
      <c r="AK70" s="60"/>
      <c r="AL70" s="60"/>
      <c r="AM70" s="60"/>
      <c r="AN70" s="60"/>
      <c r="AO70" s="54" t="s">
        <v>215</v>
      </c>
      <c r="AP70" s="54"/>
      <c r="AQ70" s="54"/>
      <c r="AR70" s="7">
        <v>1537.98</v>
      </c>
      <c r="AS70" s="54" t="s">
        <v>214</v>
      </c>
      <c r="AT70" s="54"/>
      <c r="AU70" s="54"/>
      <c r="AV70" s="54"/>
      <c r="AW70" s="54"/>
      <c r="AX70" s="54"/>
      <c r="AY70" s="54"/>
      <c r="AZ70" s="5"/>
      <c r="BA70" s="5"/>
      <c r="BB70" s="8">
        <f t="shared" si="0"/>
        <v>7220.6057142857153</v>
      </c>
      <c r="BC70" s="8">
        <f t="shared" si="1"/>
        <v>3008.5857142857149</v>
      </c>
      <c r="BD70" s="20">
        <f t="shared" si="2"/>
        <v>7942.6662857142874</v>
      </c>
      <c r="BE70" s="20">
        <f t="shared" si="3"/>
        <v>661.88885714285732</v>
      </c>
    </row>
    <row r="71" spans="1:57" ht="22.5" customHeight="1" x14ac:dyDescent="0.25">
      <c r="A71" s="5"/>
      <c r="B71" s="71" t="s">
        <v>83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60">
        <v>41200</v>
      </c>
      <c r="S71" s="60"/>
      <c r="T71" s="60"/>
      <c r="U71" s="60"/>
      <c r="V71" s="60"/>
      <c r="W71" s="60"/>
      <c r="X71" s="60">
        <v>34499.760000000002</v>
      </c>
      <c r="Y71" s="60"/>
      <c r="Z71" s="60"/>
      <c r="AA71" s="60"/>
      <c r="AB71" s="54" t="s">
        <v>213</v>
      </c>
      <c r="AC71" s="54"/>
      <c r="AD71" s="54"/>
      <c r="AE71" s="54"/>
      <c r="AF71" s="60">
        <v>34499.760000000002</v>
      </c>
      <c r="AG71" s="60"/>
      <c r="AH71" s="60"/>
      <c r="AI71" s="60"/>
      <c r="AJ71" s="60"/>
      <c r="AK71" s="60"/>
      <c r="AL71" s="60"/>
      <c r="AM71" s="60"/>
      <c r="AN71" s="60"/>
      <c r="AO71" s="54" t="s">
        <v>213</v>
      </c>
      <c r="AP71" s="54"/>
      <c r="AQ71" s="54"/>
      <c r="AR71" s="7">
        <v>6700.24</v>
      </c>
      <c r="AS71" s="54" t="s">
        <v>212</v>
      </c>
      <c r="AT71" s="54"/>
      <c r="AU71" s="54"/>
      <c r="AV71" s="54"/>
      <c r="AW71" s="54"/>
      <c r="AX71" s="54"/>
      <c r="AY71" s="54"/>
      <c r="AZ71" s="5"/>
      <c r="BA71" s="5"/>
      <c r="BB71" s="8">
        <f t="shared" si="0"/>
        <v>59142.445714285721</v>
      </c>
      <c r="BC71" s="8">
        <f t="shared" si="1"/>
        <v>24642.685714285719</v>
      </c>
      <c r="BD71" s="20">
        <f t="shared" si="2"/>
        <v>65056.6902857143</v>
      </c>
      <c r="BE71" s="20">
        <f t="shared" si="3"/>
        <v>5421.3908571428583</v>
      </c>
    </row>
    <row r="72" spans="1:57" ht="22.5" customHeight="1" x14ac:dyDescent="0.25">
      <c r="A72" s="5"/>
      <c r="B72" s="71" t="s">
        <v>84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60">
        <v>3000</v>
      </c>
      <c r="S72" s="60"/>
      <c r="T72" s="60"/>
      <c r="U72" s="60"/>
      <c r="V72" s="60"/>
      <c r="W72" s="60"/>
      <c r="X72" s="60">
        <v>0</v>
      </c>
      <c r="Y72" s="60"/>
      <c r="Z72" s="60"/>
      <c r="AA72" s="60"/>
      <c r="AB72" s="54" t="s">
        <v>165</v>
      </c>
      <c r="AC72" s="54"/>
      <c r="AD72" s="54"/>
      <c r="AE72" s="54"/>
      <c r="AF72" s="60">
        <v>0</v>
      </c>
      <c r="AG72" s="60"/>
      <c r="AH72" s="60"/>
      <c r="AI72" s="60"/>
      <c r="AJ72" s="60"/>
      <c r="AK72" s="60"/>
      <c r="AL72" s="60"/>
      <c r="AM72" s="60"/>
      <c r="AN72" s="60"/>
      <c r="AO72" s="54" t="s">
        <v>165</v>
      </c>
      <c r="AP72" s="54"/>
      <c r="AQ72" s="54"/>
      <c r="AR72" s="7">
        <v>3000</v>
      </c>
      <c r="AS72" s="54" t="s">
        <v>164</v>
      </c>
      <c r="AT72" s="54"/>
      <c r="AU72" s="54"/>
      <c r="AV72" s="54"/>
      <c r="AW72" s="54"/>
      <c r="AX72" s="54"/>
      <c r="AY72" s="54"/>
      <c r="AZ72" s="5"/>
      <c r="BA72" s="5"/>
      <c r="BB72" s="8">
        <f t="shared" si="0"/>
        <v>0</v>
      </c>
      <c r="BC72" s="8">
        <f t="shared" si="1"/>
        <v>0</v>
      </c>
      <c r="BD72" s="20">
        <f t="shared" si="2"/>
        <v>0</v>
      </c>
      <c r="BE72" s="20">
        <f t="shared" si="3"/>
        <v>0</v>
      </c>
    </row>
    <row r="73" spans="1:57" ht="19.5" customHeight="1" x14ac:dyDescent="0.25">
      <c r="A73" s="5"/>
      <c r="B73" s="70" t="s">
        <v>85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61">
        <v>23000</v>
      </c>
      <c r="S73" s="61"/>
      <c r="T73" s="61"/>
      <c r="U73" s="61"/>
      <c r="V73" s="61"/>
      <c r="W73" s="61"/>
      <c r="X73" s="61">
        <v>4367.28</v>
      </c>
      <c r="Y73" s="61"/>
      <c r="Z73" s="61"/>
      <c r="AA73" s="61"/>
      <c r="AB73" s="55" t="s">
        <v>211</v>
      </c>
      <c r="AC73" s="55"/>
      <c r="AD73" s="55"/>
      <c r="AE73" s="55"/>
      <c r="AF73" s="61">
        <v>4367.28</v>
      </c>
      <c r="AG73" s="61"/>
      <c r="AH73" s="61"/>
      <c r="AI73" s="61"/>
      <c r="AJ73" s="61"/>
      <c r="AK73" s="61"/>
      <c r="AL73" s="61"/>
      <c r="AM73" s="61"/>
      <c r="AN73" s="61"/>
      <c r="AO73" s="55" t="s">
        <v>211</v>
      </c>
      <c r="AP73" s="55"/>
      <c r="AQ73" s="55"/>
      <c r="AR73" s="6">
        <v>18632.72</v>
      </c>
      <c r="AS73" s="55" t="s">
        <v>210</v>
      </c>
      <c r="AT73" s="55"/>
      <c r="AU73" s="55"/>
      <c r="AV73" s="55"/>
      <c r="AW73" s="55"/>
      <c r="AX73" s="55"/>
      <c r="AY73" s="55"/>
      <c r="AZ73" s="5"/>
      <c r="BA73" s="5"/>
      <c r="BB73" s="8">
        <f t="shared" si="0"/>
        <v>7486.7657142857142</v>
      </c>
      <c r="BC73" s="8">
        <f t="shared" si="1"/>
        <v>3119.4857142857145</v>
      </c>
      <c r="BD73" s="20">
        <f t="shared" si="2"/>
        <v>8235.4422857142872</v>
      </c>
      <c r="BE73" s="20">
        <f t="shared" si="3"/>
        <v>686.28685714285723</v>
      </c>
    </row>
    <row r="74" spans="1:57" ht="22.5" customHeight="1" x14ac:dyDescent="0.25">
      <c r="A74" s="5"/>
      <c r="B74" s="71" t="s">
        <v>86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60">
        <v>6000</v>
      </c>
      <c r="S74" s="60"/>
      <c r="T74" s="60"/>
      <c r="U74" s="60"/>
      <c r="V74" s="60"/>
      <c r="W74" s="60"/>
      <c r="X74" s="60">
        <v>0</v>
      </c>
      <c r="Y74" s="60"/>
      <c r="Z74" s="60"/>
      <c r="AA74" s="60"/>
      <c r="AB74" s="54" t="s">
        <v>165</v>
      </c>
      <c r="AC74" s="54"/>
      <c r="AD74" s="54"/>
      <c r="AE74" s="54"/>
      <c r="AF74" s="60">
        <v>0</v>
      </c>
      <c r="AG74" s="60"/>
      <c r="AH74" s="60"/>
      <c r="AI74" s="60"/>
      <c r="AJ74" s="60"/>
      <c r="AK74" s="60"/>
      <c r="AL74" s="60"/>
      <c r="AM74" s="60"/>
      <c r="AN74" s="60"/>
      <c r="AO74" s="54" t="s">
        <v>165</v>
      </c>
      <c r="AP74" s="54"/>
      <c r="AQ74" s="54"/>
      <c r="AR74" s="7">
        <v>6000</v>
      </c>
      <c r="AS74" s="54" t="s">
        <v>164</v>
      </c>
      <c r="AT74" s="54"/>
      <c r="AU74" s="54"/>
      <c r="AV74" s="54"/>
      <c r="AW74" s="54"/>
      <c r="AX74" s="54"/>
      <c r="AY74" s="54"/>
      <c r="AZ74" s="5"/>
      <c r="BA74" s="5"/>
      <c r="BB74" s="8">
        <f t="shared" si="0"/>
        <v>0</v>
      </c>
      <c r="BC74" s="8">
        <f t="shared" si="1"/>
        <v>0</v>
      </c>
      <c r="BD74" s="20">
        <f t="shared" si="2"/>
        <v>0</v>
      </c>
      <c r="BE74" s="20">
        <f t="shared" si="3"/>
        <v>0</v>
      </c>
    </row>
    <row r="75" spans="1:57" ht="22.5" customHeight="1" x14ac:dyDescent="0.25">
      <c r="A75" s="5"/>
      <c r="B75" s="71" t="s">
        <v>87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60">
        <v>12000</v>
      </c>
      <c r="S75" s="60"/>
      <c r="T75" s="60"/>
      <c r="U75" s="60"/>
      <c r="V75" s="60"/>
      <c r="W75" s="60"/>
      <c r="X75" s="60">
        <v>3366.78</v>
      </c>
      <c r="Y75" s="60"/>
      <c r="Z75" s="60"/>
      <c r="AA75" s="60"/>
      <c r="AB75" s="54" t="s">
        <v>209</v>
      </c>
      <c r="AC75" s="54"/>
      <c r="AD75" s="54"/>
      <c r="AE75" s="54"/>
      <c r="AF75" s="60">
        <v>3366.78</v>
      </c>
      <c r="AG75" s="60"/>
      <c r="AH75" s="60"/>
      <c r="AI75" s="60"/>
      <c r="AJ75" s="60"/>
      <c r="AK75" s="60"/>
      <c r="AL75" s="60"/>
      <c r="AM75" s="60"/>
      <c r="AN75" s="60"/>
      <c r="AO75" s="54" t="s">
        <v>209</v>
      </c>
      <c r="AP75" s="54"/>
      <c r="AQ75" s="54"/>
      <c r="AR75" s="7">
        <v>8633.2199999999993</v>
      </c>
      <c r="AS75" s="54" t="s">
        <v>208</v>
      </c>
      <c r="AT75" s="54"/>
      <c r="AU75" s="54"/>
      <c r="AV75" s="54"/>
      <c r="AW75" s="54"/>
      <c r="AX75" s="54"/>
      <c r="AY75" s="54"/>
      <c r="AZ75" s="5"/>
      <c r="BA75" s="5"/>
      <c r="BB75" s="8">
        <f t="shared" si="0"/>
        <v>5771.6228571428574</v>
      </c>
      <c r="BC75" s="8">
        <f t="shared" si="1"/>
        <v>2404.8428571428572</v>
      </c>
      <c r="BD75" s="20">
        <f t="shared" si="2"/>
        <v>6348.7851428571439</v>
      </c>
      <c r="BE75" s="20">
        <f t="shared" si="3"/>
        <v>529.0654285714287</v>
      </c>
    </row>
    <row r="76" spans="1:57" ht="22.5" customHeight="1" x14ac:dyDescent="0.25">
      <c r="A76" s="5"/>
      <c r="B76" s="71" t="s">
        <v>88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60">
        <v>5000</v>
      </c>
      <c r="S76" s="60"/>
      <c r="T76" s="60"/>
      <c r="U76" s="60"/>
      <c r="V76" s="60"/>
      <c r="W76" s="60"/>
      <c r="X76" s="60">
        <v>1000.5</v>
      </c>
      <c r="Y76" s="60"/>
      <c r="Z76" s="60"/>
      <c r="AA76" s="60"/>
      <c r="AB76" s="54" t="s">
        <v>207</v>
      </c>
      <c r="AC76" s="54"/>
      <c r="AD76" s="54"/>
      <c r="AE76" s="54"/>
      <c r="AF76" s="60">
        <v>1000.5</v>
      </c>
      <c r="AG76" s="60"/>
      <c r="AH76" s="60"/>
      <c r="AI76" s="60"/>
      <c r="AJ76" s="60"/>
      <c r="AK76" s="60"/>
      <c r="AL76" s="60"/>
      <c r="AM76" s="60"/>
      <c r="AN76" s="60"/>
      <c r="AO76" s="54" t="s">
        <v>207</v>
      </c>
      <c r="AP76" s="54"/>
      <c r="AQ76" s="54"/>
      <c r="AR76" s="7">
        <v>3999.5</v>
      </c>
      <c r="AS76" s="54" t="s">
        <v>206</v>
      </c>
      <c r="AT76" s="54"/>
      <c r="AU76" s="54"/>
      <c r="AV76" s="54"/>
      <c r="AW76" s="54"/>
      <c r="AX76" s="54"/>
      <c r="AY76" s="54"/>
      <c r="AZ76" s="5"/>
      <c r="BA76" s="5"/>
      <c r="BB76" s="8">
        <f t="shared" si="0"/>
        <v>1715.1428571428569</v>
      </c>
      <c r="BC76" s="8">
        <f t="shared" si="1"/>
        <v>714.64285714285688</v>
      </c>
      <c r="BD76" s="20">
        <f t="shared" si="2"/>
        <v>1886.6571428571426</v>
      </c>
      <c r="BE76" s="20">
        <f t="shared" si="3"/>
        <v>157.22142857142856</v>
      </c>
    </row>
    <row r="77" spans="1:57" ht="27.75" customHeight="1" x14ac:dyDescent="0.25">
      <c r="A77" s="5"/>
      <c r="B77" s="70" t="s">
        <v>89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61">
        <v>5000</v>
      </c>
      <c r="S77" s="61"/>
      <c r="T77" s="61"/>
      <c r="U77" s="61"/>
      <c r="V77" s="61"/>
      <c r="W77" s="61"/>
      <c r="X77" s="61">
        <v>0</v>
      </c>
      <c r="Y77" s="61"/>
      <c r="Z77" s="61"/>
      <c r="AA77" s="61"/>
      <c r="AB77" s="55" t="s">
        <v>165</v>
      </c>
      <c r="AC77" s="55"/>
      <c r="AD77" s="55"/>
      <c r="AE77" s="55"/>
      <c r="AF77" s="61">
        <v>0</v>
      </c>
      <c r="AG77" s="61"/>
      <c r="AH77" s="61"/>
      <c r="AI77" s="61"/>
      <c r="AJ77" s="61"/>
      <c r="AK77" s="61"/>
      <c r="AL77" s="61"/>
      <c r="AM77" s="61"/>
      <c r="AN77" s="61"/>
      <c r="AO77" s="55" t="s">
        <v>165</v>
      </c>
      <c r="AP77" s="55"/>
      <c r="AQ77" s="55"/>
      <c r="AR77" s="6">
        <v>5000</v>
      </c>
      <c r="AS77" s="55" t="s">
        <v>164</v>
      </c>
      <c r="AT77" s="55"/>
      <c r="AU77" s="55"/>
      <c r="AV77" s="55"/>
      <c r="AW77" s="55"/>
      <c r="AX77" s="55"/>
      <c r="AY77" s="55"/>
      <c r="AZ77" s="5"/>
      <c r="BA77" s="5"/>
      <c r="BB77" s="8">
        <f t="shared" si="0"/>
        <v>0</v>
      </c>
      <c r="BC77" s="8">
        <f t="shared" si="1"/>
        <v>0</v>
      </c>
      <c r="BD77" s="20">
        <f t="shared" si="2"/>
        <v>0</v>
      </c>
      <c r="BE77" s="20">
        <f t="shared" si="3"/>
        <v>0</v>
      </c>
    </row>
    <row r="78" spans="1:57" ht="22.5" customHeight="1" x14ac:dyDescent="0.25">
      <c r="A78" s="5"/>
      <c r="B78" s="71" t="s">
        <v>90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60">
        <v>800</v>
      </c>
      <c r="S78" s="60"/>
      <c r="T78" s="60"/>
      <c r="U78" s="60"/>
      <c r="V78" s="60"/>
      <c r="W78" s="60"/>
      <c r="X78" s="60">
        <v>0</v>
      </c>
      <c r="Y78" s="60"/>
      <c r="Z78" s="60"/>
      <c r="AA78" s="60"/>
      <c r="AB78" s="54" t="s">
        <v>165</v>
      </c>
      <c r="AC78" s="54"/>
      <c r="AD78" s="54"/>
      <c r="AE78" s="54"/>
      <c r="AF78" s="60">
        <v>0</v>
      </c>
      <c r="AG78" s="60"/>
      <c r="AH78" s="60"/>
      <c r="AI78" s="60"/>
      <c r="AJ78" s="60"/>
      <c r="AK78" s="60"/>
      <c r="AL78" s="60"/>
      <c r="AM78" s="60"/>
      <c r="AN78" s="60"/>
      <c r="AO78" s="54" t="s">
        <v>165</v>
      </c>
      <c r="AP78" s="54"/>
      <c r="AQ78" s="54"/>
      <c r="AR78" s="7">
        <v>800</v>
      </c>
      <c r="AS78" s="54" t="s">
        <v>164</v>
      </c>
      <c r="AT78" s="54"/>
      <c r="AU78" s="54"/>
      <c r="AV78" s="54"/>
      <c r="AW78" s="54"/>
      <c r="AX78" s="54"/>
      <c r="AY78" s="54"/>
      <c r="AZ78" s="5"/>
      <c r="BA78" s="5"/>
      <c r="BB78" s="8">
        <f t="shared" si="0"/>
        <v>0</v>
      </c>
      <c r="BC78" s="8">
        <f t="shared" si="1"/>
        <v>0</v>
      </c>
      <c r="BD78" s="20">
        <f t="shared" si="2"/>
        <v>0</v>
      </c>
      <c r="BE78" s="20">
        <f t="shared" si="3"/>
        <v>0</v>
      </c>
    </row>
    <row r="79" spans="1:57" ht="22.5" customHeight="1" x14ac:dyDescent="0.25">
      <c r="A79" s="5"/>
      <c r="B79" s="71" t="s">
        <v>91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60">
        <v>900</v>
      </c>
      <c r="S79" s="60"/>
      <c r="T79" s="60"/>
      <c r="U79" s="60"/>
      <c r="V79" s="60"/>
      <c r="W79" s="60"/>
      <c r="X79" s="60">
        <v>0</v>
      </c>
      <c r="Y79" s="60"/>
      <c r="Z79" s="60"/>
      <c r="AA79" s="60"/>
      <c r="AB79" s="54" t="s">
        <v>165</v>
      </c>
      <c r="AC79" s="54"/>
      <c r="AD79" s="54"/>
      <c r="AE79" s="54"/>
      <c r="AF79" s="60">
        <v>0</v>
      </c>
      <c r="AG79" s="60"/>
      <c r="AH79" s="60"/>
      <c r="AI79" s="60"/>
      <c r="AJ79" s="60"/>
      <c r="AK79" s="60"/>
      <c r="AL79" s="60"/>
      <c r="AM79" s="60"/>
      <c r="AN79" s="60"/>
      <c r="AO79" s="54" t="s">
        <v>165</v>
      </c>
      <c r="AP79" s="54"/>
      <c r="AQ79" s="54"/>
      <c r="AR79" s="7">
        <v>900</v>
      </c>
      <c r="AS79" s="54" t="s">
        <v>164</v>
      </c>
      <c r="AT79" s="54"/>
      <c r="AU79" s="54"/>
      <c r="AV79" s="54"/>
      <c r="AW79" s="54"/>
      <c r="AX79" s="54"/>
      <c r="AY79" s="54"/>
      <c r="AZ79" s="5"/>
      <c r="BA79" s="5"/>
      <c r="BB79" s="8">
        <f t="shared" si="0"/>
        <v>0</v>
      </c>
      <c r="BC79" s="8">
        <f t="shared" si="1"/>
        <v>0</v>
      </c>
      <c r="BD79" s="20">
        <f t="shared" si="2"/>
        <v>0</v>
      </c>
      <c r="BE79" s="20">
        <f t="shared" si="3"/>
        <v>0</v>
      </c>
    </row>
    <row r="80" spans="1:57" ht="22.5" customHeight="1" x14ac:dyDescent="0.25">
      <c r="A80" s="5"/>
      <c r="B80" s="71" t="s">
        <v>92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60">
        <v>2200</v>
      </c>
      <c r="S80" s="60"/>
      <c r="T80" s="60"/>
      <c r="U80" s="60"/>
      <c r="V80" s="60"/>
      <c r="W80" s="60"/>
      <c r="X80" s="60">
        <v>0</v>
      </c>
      <c r="Y80" s="60"/>
      <c r="Z80" s="60"/>
      <c r="AA80" s="60"/>
      <c r="AB80" s="54" t="s">
        <v>165</v>
      </c>
      <c r="AC80" s="54"/>
      <c r="AD80" s="54"/>
      <c r="AE80" s="54"/>
      <c r="AF80" s="60">
        <v>0</v>
      </c>
      <c r="AG80" s="60"/>
      <c r="AH80" s="60"/>
      <c r="AI80" s="60"/>
      <c r="AJ80" s="60"/>
      <c r="AK80" s="60"/>
      <c r="AL80" s="60"/>
      <c r="AM80" s="60"/>
      <c r="AN80" s="60"/>
      <c r="AO80" s="54" t="s">
        <v>165</v>
      </c>
      <c r="AP80" s="54"/>
      <c r="AQ80" s="54"/>
      <c r="AR80" s="7">
        <v>2200</v>
      </c>
      <c r="AS80" s="54" t="s">
        <v>164</v>
      </c>
      <c r="AT80" s="54"/>
      <c r="AU80" s="54"/>
      <c r="AV80" s="54"/>
      <c r="AW80" s="54"/>
      <c r="AX80" s="54"/>
      <c r="AY80" s="54"/>
      <c r="AZ80" s="5"/>
      <c r="BA80" s="5"/>
      <c r="BB80" s="8">
        <f t="shared" si="0"/>
        <v>0</v>
      </c>
      <c r="BC80" s="8">
        <f t="shared" si="1"/>
        <v>0</v>
      </c>
      <c r="BD80" s="20">
        <f t="shared" si="2"/>
        <v>0</v>
      </c>
      <c r="BE80" s="20">
        <f t="shared" si="3"/>
        <v>0</v>
      </c>
    </row>
    <row r="81" spans="1:57" ht="22.5" customHeight="1" x14ac:dyDescent="0.25">
      <c r="A81" s="5"/>
      <c r="B81" s="71" t="s">
        <v>93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60">
        <v>1100</v>
      </c>
      <c r="S81" s="60"/>
      <c r="T81" s="60"/>
      <c r="U81" s="60"/>
      <c r="V81" s="60"/>
      <c r="W81" s="60"/>
      <c r="X81" s="60">
        <v>0</v>
      </c>
      <c r="Y81" s="60"/>
      <c r="Z81" s="60"/>
      <c r="AA81" s="60"/>
      <c r="AB81" s="54" t="s">
        <v>165</v>
      </c>
      <c r="AC81" s="54"/>
      <c r="AD81" s="54"/>
      <c r="AE81" s="54"/>
      <c r="AF81" s="60">
        <v>0</v>
      </c>
      <c r="AG81" s="60"/>
      <c r="AH81" s="60"/>
      <c r="AI81" s="60"/>
      <c r="AJ81" s="60"/>
      <c r="AK81" s="60"/>
      <c r="AL81" s="60"/>
      <c r="AM81" s="60"/>
      <c r="AN81" s="60"/>
      <c r="AO81" s="54" t="s">
        <v>165</v>
      </c>
      <c r="AP81" s="54"/>
      <c r="AQ81" s="54"/>
      <c r="AR81" s="7">
        <v>1100</v>
      </c>
      <c r="AS81" s="54" t="s">
        <v>164</v>
      </c>
      <c r="AT81" s="54"/>
      <c r="AU81" s="54"/>
      <c r="AV81" s="54"/>
      <c r="AW81" s="54"/>
      <c r="AX81" s="54"/>
      <c r="AY81" s="54"/>
      <c r="AZ81" s="5"/>
      <c r="BA81" s="5"/>
      <c r="BB81" s="8">
        <f t="shared" si="0"/>
        <v>0</v>
      </c>
      <c r="BC81" s="8">
        <f t="shared" si="1"/>
        <v>0</v>
      </c>
      <c r="BD81" s="20">
        <f t="shared" si="2"/>
        <v>0</v>
      </c>
      <c r="BE81" s="20">
        <f t="shared" si="3"/>
        <v>0</v>
      </c>
    </row>
    <row r="82" spans="1:57" ht="19.5" customHeight="1" x14ac:dyDescent="0.25">
      <c r="A82" s="5"/>
      <c r="B82" s="70" t="s">
        <v>94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61">
        <v>3000</v>
      </c>
      <c r="S82" s="61"/>
      <c r="T82" s="61"/>
      <c r="U82" s="61"/>
      <c r="V82" s="61"/>
      <c r="W82" s="61"/>
      <c r="X82" s="61">
        <v>0</v>
      </c>
      <c r="Y82" s="61"/>
      <c r="Z82" s="61"/>
      <c r="AA82" s="61"/>
      <c r="AB82" s="55" t="s">
        <v>165</v>
      </c>
      <c r="AC82" s="55"/>
      <c r="AD82" s="55"/>
      <c r="AE82" s="55"/>
      <c r="AF82" s="61">
        <v>0</v>
      </c>
      <c r="AG82" s="61"/>
      <c r="AH82" s="61"/>
      <c r="AI82" s="61"/>
      <c r="AJ82" s="61"/>
      <c r="AK82" s="61"/>
      <c r="AL82" s="61"/>
      <c r="AM82" s="61"/>
      <c r="AN82" s="61"/>
      <c r="AO82" s="55" t="s">
        <v>165</v>
      </c>
      <c r="AP82" s="55"/>
      <c r="AQ82" s="55"/>
      <c r="AR82" s="6">
        <v>3000</v>
      </c>
      <c r="AS82" s="55" t="s">
        <v>164</v>
      </c>
      <c r="AT82" s="55"/>
      <c r="AU82" s="55"/>
      <c r="AV82" s="55"/>
      <c r="AW82" s="55"/>
      <c r="AX82" s="55"/>
      <c r="AY82" s="55"/>
      <c r="AZ82" s="5"/>
      <c r="BA82" s="5"/>
      <c r="BB82" s="8">
        <f t="shared" si="0"/>
        <v>0</v>
      </c>
      <c r="BC82" s="8">
        <f t="shared" si="1"/>
        <v>0</v>
      </c>
      <c r="BD82" s="20">
        <f t="shared" si="2"/>
        <v>0</v>
      </c>
      <c r="BE82" s="20">
        <f t="shared" si="3"/>
        <v>0</v>
      </c>
    </row>
    <row r="83" spans="1:57" ht="22.5" customHeight="1" x14ac:dyDescent="0.25">
      <c r="A83" s="5"/>
      <c r="B83" s="71" t="s">
        <v>95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60">
        <v>1500</v>
      </c>
      <c r="S83" s="60"/>
      <c r="T83" s="60"/>
      <c r="U83" s="60"/>
      <c r="V83" s="60"/>
      <c r="W83" s="60"/>
      <c r="X83" s="60">
        <v>0</v>
      </c>
      <c r="Y83" s="60"/>
      <c r="Z83" s="60"/>
      <c r="AA83" s="60"/>
      <c r="AB83" s="54" t="s">
        <v>165</v>
      </c>
      <c r="AC83" s="54"/>
      <c r="AD83" s="54"/>
      <c r="AE83" s="54"/>
      <c r="AF83" s="60">
        <v>0</v>
      </c>
      <c r="AG83" s="60"/>
      <c r="AH83" s="60"/>
      <c r="AI83" s="60"/>
      <c r="AJ83" s="60"/>
      <c r="AK83" s="60"/>
      <c r="AL83" s="60"/>
      <c r="AM83" s="60"/>
      <c r="AN83" s="60"/>
      <c r="AO83" s="54" t="s">
        <v>165</v>
      </c>
      <c r="AP83" s="54"/>
      <c r="AQ83" s="54"/>
      <c r="AR83" s="7">
        <v>1500</v>
      </c>
      <c r="AS83" s="54" t="s">
        <v>164</v>
      </c>
      <c r="AT83" s="54"/>
      <c r="AU83" s="54"/>
      <c r="AV83" s="54"/>
      <c r="AW83" s="54"/>
      <c r="AX83" s="54"/>
      <c r="AY83" s="54"/>
      <c r="AZ83" s="5"/>
      <c r="BA83" s="5"/>
      <c r="BB83" s="8">
        <f t="shared" si="0"/>
        <v>0</v>
      </c>
      <c r="BC83" s="8">
        <f t="shared" si="1"/>
        <v>0</v>
      </c>
      <c r="BD83" s="20">
        <f t="shared" si="2"/>
        <v>0</v>
      </c>
      <c r="BE83" s="20">
        <f t="shared" si="3"/>
        <v>0</v>
      </c>
    </row>
    <row r="84" spans="1:57" ht="21.75" customHeight="1" x14ac:dyDescent="0.25">
      <c r="A84" s="5"/>
      <c r="B84" s="71" t="s">
        <v>96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60">
        <v>1500</v>
      </c>
      <c r="S84" s="60"/>
      <c r="T84" s="60"/>
      <c r="U84" s="60"/>
      <c r="V84" s="60"/>
      <c r="W84" s="60"/>
      <c r="X84" s="60">
        <v>0</v>
      </c>
      <c r="Y84" s="60"/>
      <c r="Z84" s="60"/>
      <c r="AA84" s="60"/>
      <c r="AB84" s="54" t="s">
        <v>165</v>
      </c>
      <c r="AC84" s="54"/>
      <c r="AD84" s="54"/>
      <c r="AE84" s="54"/>
      <c r="AF84" s="60">
        <v>0</v>
      </c>
      <c r="AG84" s="60"/>
      <c r="AH84" s="60"/>
      <c r="AI84" s="60"/>
      <c r="AJ84" s="60"/>
      <c r="AK84" s="60"/>
      <c r="AL84" s="60"/>
      <c r="AM84" s="60"/>
      <c r="AN84" s="60"/>
      <c r="AO84" s="54" t="s">
        <v>165</v>
      </c>
      <c r="AP84" s="54"/>
      <c r="AQ84" s="54"/>
      <c r="AR84" s="7">
        <v>1500</v>
      </c>
      <c r="AS84" s="54" t="s">
        <v>164</v>
      </c>
      <c r="AT84" s="54"/>
      <c r="AU84" s="54"/>
      <c r="AV84" s="54"/>
      <c r="AW84" s="54"/>
      <c r="AX84" s="54"/>
      <c r="AY84" s="54"/>
      <c r="AZ84" s="5"/>
      <c r="BA84" s="5"/>
      <c r="BB84" s="8">
        <f t="shared" si="0"/>
        <v>0</v>
      </c>
      <c r="BC84" s="8">
        <f t="shared" si="1"/>
        <v>0</v>
      </c>
      <c r="BD84" s="20">
        <f t="shared" si="2"/>
        <v>0</v>
      </c>
      <c r="BE84" s="20">
        <f t="shared" si="3"/>
        <v>0</v>
      </c>
    </row>
    <row r="85" spans="1:57" ht="19.5" customHeight="1" x14ac:dyDescent="0.25">
      <c r="A85" s="5"/>
      <c r="B85" s="70" t="s">
        <v>98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61">
        <v>6000</v>
      </c>
      <c r="S85" s="61"/>
      <c r="T85" s="61"/>
      <c r="U85" s="61"/>
      <c r="V85" s="61"/>
      <c r="W85" s="61"/>
      <c r="X85" s="61">
        <v>0</v>
      </c>
      <c r="Y85" s="61"/>
      <c r="Z85" s="61"/>
      <c r="AA85" s="61"/>
      <c r="AB85" s="55" t="s">
        <v>165</v>
      </c>
      <c r="AC85" s="55"/>
      <c r="AD85" s="55"/>
      <c r="AE85" s="55"/>
      <c r="AF85" s="61">
        <v>0</v>
      </c>
      <c r="AG85" s="61"/>
      <c r="AH85" s="61"/>
      <c r="AI85" s="61"/>
      <c r="AJ85" s="61"/>
      <c r="AK85" s="61"/>
      <c r="AL85" s="61"/>
      <c r="AM85" s="61"/>
      <c r="AN85" s="61"/>
      <c r="AO85" s="55" t="s">
        <v>165</v>
      </c>
      <c r="AP85" s="55"/>
      <c r="AQ85" s="55"/>
      <c r="AR85" s="6">
        <v>6000</v>
      </c>
      <c r="AS85" s="55" t="s">
        <v>164</v>
      </c>
      <c r="AT85" s="55"/>
      <c r="AU85" s="55"/>
      <c r="AV85" s="55"/>
      <c r="AW85" s="55"/>
      <c r="AX85" s="55"/>
      <c r="AY85" s="55"/>
      <c r="AZ85" s="5"/>
      <c r="BA85" s="5"/>
      <c r="BB85" s="8">
        <f t="shared" ref="BB85:BB133" si="4">AF85/7*12</f>
        <v>0</v>
      </c>
      <c r="BC85" s="8">
        <f t="shared" ref="BC85:BC133" si="5">BB85-AF85</f>
        <v>0</v>
      </c>
      <c r="BD85" s="20">
        <f t="shared" ref="BD85:BD133" si="6">BB85*1.1</f>
        <v>0</v>
      </c>
      <c r="BE85" s="20">
        <f t="shared" ref="BE85:BE133" si="7">BD85/12</f>
        <v>0</v>
      </c>
    </row>
    <row r="86" spans="1:57" ht="22.5" customHeight="1" x14ac:dyDescent="0.25">
      <c r="A86" s="5"/>
      <c r="B86" s="71" t="s">
        <v>99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60">
        <v>2000</v>
      </c>
      <c r="S86" s="60"/>
      <c r="T86" s="60"/>
      <c r="U86" s="60"/>
      <c r="V86" s="60"/>
      <c r="W86" s="60"/>
      <c r="X86" s="60">
        <v>0</v>
      </c>
      <c r="Y86" s="60"/>
      <c r="Z86" s="60"/>
      <c r="AA86" s="60"/>
      <c r="AB86" s="54" t="s">
        <v>165</v>
      </c>
      <c r="AC86" s="54"/>
      <c r="AD86" s="54"/>
      <c r="AE86" s="54"/>
      <c r="AF86" s="60">
        <v>0</v>
      </c>
      <c r="AG86" s="60"/>
      <c r="AH86" s="60"/>
      <c r="AI86" s="60"/>
      <c r="AJ86" s="60"/>
      <c r="AK86" s="60"/>
      <c r="AL86" s="60"/>
      <c r="AM86" s="60"/>
      <c r="AN86" s="60"/>
      <c r="AO86" s="54" t="s">
        <v>165</v>
      </c>
      <c r="AP86" s="54"/>
      <c r="AQ86" s="54"/>
      <c r="AR86" s="7">
        <v>2000</v>
      </c>
      <c r="AS86" s="54" t="s">
        <v>164</v>
      </c>
      <c r="AT86" s="54"/>
      <c r="AU86" s="54"/>
      <c r="AV86" s="54"/>
      <c r="AW86" s="54"/>
      <c r="AX86" s="54"/>
      <c r="AY86" s="54"/>
      <c r="AZ86" s="5"/>
      <c r="BA86" s="5"/>
      <c r="BB86" s="8">
        <f t="shared" si="4"/>
        <v>0</v>
      </c>
      <c r="BC86" s="8">
        <f t="shared" si="5"/>
        <v>0</v>
      </c>
      <c r="BD86" s="20">
        <f t="shared" si="6"/>
        <v>0</v>
      </c>
      <c r="BE86" s="20">
        <f t="shared" si="7"/>
        <v>0</v>
      </c>
    </row>
    <row r="87" spans="1:57" ht="22.5" customHeight="1" x14ac:dyDescent="0.25">
      <c r="A87" s="5"/>
      <c r="B87" s="71" t="s">
        <v>100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60">
        <v>2000</v>
      </c>
      <c r="S87" s="60"/>
      <c r="T87" s="60"/>
      <c r="U87" s="60"/>
      <c r="V87" s="60"/>
      <c r="W87" s="60"/>
      <c r="X87" s="60">
        <v>0</v>
      </c>
      <c r="Y87" s="60"/>
      <c r="Z87" s="60"/>
      <c r="AA87" s="60"/>
      <c r="AB87" s="54" t="s">
        <v>165</v>
      </c>
      <c r="AC87" s="54"/>
      <c r="AD87" s="54"/>
      <c r="AE87" s="54"/>
      <c r="AF87" s="60">
        <v>0</v>
      </c>
      <c r="AG87" s="60"/>
      <c r="AH87" s="60"/>
      <c r="AI87" s="60"/>
      <c r="AJ87" s="60"/>
      <c r="AK87" s="60"/>
      <c r="AL87" s="60"/>
      <c r="AM87" s="60"/>
      <c r="AN87" s="60"/>
      <c r="AO87" s="54" t="s">
        <v>165</v>
      </c>
      <c r="AP87" s="54"/>
      <c r="AQ87" s="54"/>
      <c r="AR87" s="7">
        <v>2000</v>
      </c>
      <c r="AS87" s="54" t="s">
        <v>164</v>
      </c>
      <c r="AT87" s="54"/>
      <c r="AU87" s="54"/>
      <c r="AV87" s="54"/>
      <c r="AW87" s="54"/>
      <c r="AX87" s="54"/>
      <c r="AY87" s="54"/>
      <c r="AZ87" s="5"/>
      <c r="BA87" s="5"/>
      <c r="BB87" s="8">
        <f t="shared" si="4"/>
        <v>0</v>
      </c>
      <c r="BC87" s="8">
        <f t="shared" si="5"/>
        <v>0</v>
      </c>
      <c r="BD87" s="20">
        <f t="shared" si="6"/>
        <v>0</v>
      </c>
      <c r="BE87" s="20">
        <f t="shared" si="7"/>
        <v>0</v>
      </c>
    </row>
    <row r="88" spans="1:57" ht="22.5" customHeight="1" x14ac:dyDescent="0.25">
      <c r="A88" s="5"/>
      <c r="B88" s="71" t="s">
        <v>101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60">
        <v>2000</v>
      </c>
      <c r="S88" s="60"/>
      <c r="T88" s="60"/>
      <c r="U88" s="60"/>
      <c r="V88" s="60"/>
      <c r="W88" s="60"/>
      <c r="X88" s="60">
        <v>0</v>
      </c>
      <c r="Y88" s="60"/>
      <c r="Z88" s="60"/>
      <c r="AA88" s="60"/>
      <c r="AB88" s="54" t="s">
        <v>165</v>
      </c>
      <c r="AC88" s="54"/>
      <c r="AD88" s="54"/>
      <c r="AE88" s="54"/>
      <c r="AF88" s="60">
        <v>0</v>
      </c>
      <c r="AG88" s="60"/>
      <c r="AH88" s="60"/>
      <c r="AI88" s="60"/>
      <c r="AJ88" s="60"/>
      <c r="AK88" s="60"/>
      <c r="AL88" s="60"/>
      <c r="AM88" s="60"/>
      <c r="AN88" s="60"/>
      <c r="AO88" s="54" t="s">
        <v>165</v>
      </c>
      <c r="AP88" s="54"/>
      <c r="AQ88" s="54"/>
      <c r="AR88" s="7">
        <v>2000</v>
      </c>
      <c r="AS88" s="54" t="s">
        <v>164</v>
      </c>
      <c r="AT88" s="54"/>
      <c r="AU88" s="54"/>
      <c r="AV88" s="54"/>
      <c r="AW88" s="54"/>
      <c r="AX88" s="54"/>
      <c r="AY88" s="54"/>
      <c r="AZ88" s="5"/>
      <c r="BA88" s="5"/>
      <c r="BB88" s="8">
        <f t="shared" si="4"/>
        <v>0</v>
      </c>
      <c r="BC88" s="8">
        <f t="shared" si="5"/>
        <v>0</v>
      </c>
      <c r="BD88" s="20">
        <f t="shared" si="6"/>
        <v>0</v>
      </c>
      <c r="BE88" s="20">
        <f t="shared" si="7"/>
        <v>0</v>
      </c>
    </row>
    <row r="89" spans="1:57" ht="19.5" customHeight="1" x14ac:dyDescent="0.25">
      <c r="A89" s="5"/>
      <c r="B89" s="70" t="s">
        <v>102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61">
        <v>6000</v>
      </c>
      <c r="S89" s="61"/>
      <c r="T89" s="61"/>
      <c r="U89" s="61"/>
      <c r="V89" s="61"/>
      <c r="W89" s="61"/>
      <c r="X89" s="61">
        <v>0</v>
      </c>
      <c r="Y89" s="61"/>
      <c r="Z89" s="61"/>
      <c r="AA89" s="61"/>
      <c r="AB89" s="55" t="s">
        <v>165</v>
      </c>
      <c r="AC89" s="55"/>
      <c r="AD89" s="55"/>
      <c r="AE89" s="55"/>
      <c r="AF89" s="61">
        <v>0</v>
      </c>
      <c r="AG89" s="61"/>
      <c r="AH89" s="61"/>
      <c r="AI89" s="61"/>
      <c r="AJ89" s="61"/>
      <c r="AK89" s="61"/>
      <c r="AL89" s="61"/>
      <c r="AM89" s="61"/>
      <c r="AN89" s="61"/>
      <c r="AO89" s="55" t="s">
        <v>165</v>
      </c>
      <c r="AP89" s="55"/>
      <c r="AQ89" s="55"/>
      <c r="AR89" s="6">
        <v>6000</v>
      </c>
      <c r="AS89" s="55" t="s">
        <v>164</v>
      </c>
      <c r="AT89" s="55"/>
      <c r="AU89" s="55"/>
      <c r="AV89" s="55"/>
      <c r="AW89" s="55"/>
      <c r="AX89" s="55"/>
      <c r="AY89" s="55"/>
      <c r="AZ89" s="5"/>
      <c r="BA89" s="5"/>
      <c r="BB89" s="8">
        <f t="shared" si="4"/>
        <v>0</v>
      </c>
      <c r="BC89" s="8">
        <f t="shared" si="5"/>
        <v>0</v>
      </c>
      <c r="BD89" s="20">
        <f t="shared" si="6"/>
        <v>0</v>
      </c>
      <c r="BE89" s="20">
        <f t="shared" si="7"/>
        <v>0</v>
      </c>
    </row>
    <row r="90" spans="1:57" ht="22.5" customHeight="1" x14ac:dyDescent="0.25">
      <c r="A90" s="5"/>
      <c r="B90" s="71" t="s">
        <v>103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60">
        <v>2000</v>
      </c>
      <c r="S90" s="60"/>
      <c r="T90" s="60"/>
      <c r="U90" s="60"/>
      <c r="V90" s="60"/>
      <c r="W90" s="60"/>
      <c r="X90" s="60">
        <v>0</v>
      </c>
      <c r="Y90" s="60"/>
      <c r="Z90" s="60"/>
      <c r="AA90" s="60"/>
      <c r="AB90" s="54" t="s">
        <v>165</v>
      </c>
      <c r="AC90" s="54"/>
      <c r="AD90" s="54"/>
      <c r="AE90" s="54"/>
      <c r="AF90" s="60">
        <v>0</v>
      </c>
      <c r="AG90" s="60"/>
      <c r="AH90" s="60"/>
      <c r="AI90" s="60"/>
      <c r="AJ90" s="60"/>
      <c r="AK90" s="60"/>
      <c r="AL90" s="60"/>
      <c r="AM90" s="60"/>
      <c r="AN90" s="60"/>
      <c r="AO90" s="54" t="s">
        <v>165</v>
      </c>
      <c r="AP90" s="54"/>
      <c r="AQ90" s="54"/>
      <c r="AR90" s="7">
        <v>2000</v>
      </c>
      <c r="AS90" s="54" t="s">
        <v>164</v>
      </c>
      <c r="AT90" s="54"/>
      <c r="AU90" s="54"/>
      <c r="AV90" s="54"/>
      <c r="AW90" s="54"/>
      <c r="AX90" s="54"/>
      <c r="AY90" s="54"/>
      <c r="AZ90" s="5"/>
      <c r="BA90" s="5"/>
      <c r="BB90" s="8">
        <f t="shared" si="4"/>
        <v>0</v>
      </c>
      <c r="BC90" s="8">
        <f t="shared" si="5"/>
        <v>0</v>
      </c>
      <c r="BD90" s="20">
        <f t="shared" si="6"/>
        <v>0</v>
      </c>
      <c r="BE90" s="20">
        <f t="shared" si="7"/>
        <v>0</v>
      </c>
    </row>
    <row r="91" spans="1:57" ht="22.5" customHeight="1" x14ac:dyDescent="0.25">
      <c r="A91" s="5"/>
      <c r="B91" s="71" t="s">
        <v>104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60">
        <v>2000</v>
      </c>
      <c r="S91" s="60"/>
      <c r="T91" s="60"/>
      <c r="U91" s="60"/>
      <c r="V91" s="60"/>
      <c r="W91" s="60"/>
      <c r="X91" s="60">
        <v>0</v>
      </c>
      <c r="Y91" s="60"/>
      <c r="Z91" s="60"/>
      <c r="AA91" s="60"/>
      <c r="AB91" s="54" t="s">
        <v>165</v>
      </c>
      <c r="AC91" s="54"/>
      <c r="AD91" s="54"/>
      <c r="AE91" s="54"/>
      <c r="AF91" s="60">
        <v>0</v>
      </c>
      <c r="AG91" s="60"/>
      <c r="AH91" s="60"/>
      <c r="AI91" s="60"/>
      <c r="AJ91" s="60"/>
      <c r="AK91" s="60"/>
      <c r="AL91" s="60"/>
      <c r="AM91" s="60"/>
      <c r="AN91" s="60"/>
      <c r="AO91" s="54" t="s">
        <v>165</v>
      </c>
      <c r="AP91" s="54"/>
      <c r="AQ91" s="54"/>
      <c r="AR91" s="7">
        <v>2000</v>
      </c>
      <c r="AS91" s="54" t="s">
        <v>164</v>
      </c>
      <c r="AT91" s="54"/>
      <c r="AU91" s="54"/>
      <c r="AV91" s="54"/>
      <c r="AW91" s="54"/>
      <c r="AX91" s="54"/>
      <c r="AY91" s="54"/>
      <c r="AZ91" s="5"/>
      <c r="BA91" s="5"/>
      <c r="BB91" s="8">
        <f t="shared" si="4"/>
        <v>0</v>
      </c>
      <c r="BC91" s="8">
        <f t="shared" si="5"/>
        <v>0</v>
      </c>
      <c r="BD91" s="20">
        <f t="shared" si="6"/>
        <v>0</v>
      </c>
      <c r="BE91" s="20">
        <f t="shared" si="7"/>
        <v>0</v>
      </c>
    </row>
    <row r="92" spans="1:57" ht="22.5" customHeight="1" x14ac:dyDescent="0.25">
      <c r="A92" s="5"/>
      <c r="B92" s="71" t="s">
        <v>105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60">
        <v>2000</v>
      </c>
      <c r="S92" s="60"/>
      <c r="T92" s="60"/>
      <c r="U92" s="60"/>
      <c r="V92" s="60"/>
      <c r="W92" s="60"/>
      <c r="X92" s="60">
        <v>0</v>
      </c>
      <c r="Y92" s="60"/>
      <c r="Z92" s="60"/>
      <c r="AA92" s="60"/>
      <c r="AB92" s="54" t="s">
        <v>165</v>
      </c>
      <c r="AC92" s="54"/>
      <c r="AD92" s="54"/>
      <c r="AE92" s="54"/>
      <c r="AF92" s="60">
        <v>0</v>
      </c>
      <c r="AG92" s="60"/>
      <c r="AH92" s="60"/>
      <c r="AI92" s="60"/>
      <c r="AJ92" s="60"/>
      <c r="AK92" s="60"/>
      <c r="AL92" s="60"/>
      <c r="AM92" s="60"/>
      <c r="AN92" s="60"/>
      <c r="AO92" s="54" t="s">
        <v>165</v>
      </c>
      <c r="AP92" s="54"/>
      <c r="AQ92" s="54"/>
      <c r="AR92" s="7">
        <v>2000</v>
      </c>
      <c r="AS92" s="54" t="s">
        <v>164</v>
      </c>
      <c r="AT92" s="54"/>
      <c r="AU92" s="54"/>
      <c r="AV92" s="54"/>
      <c r="AW92" s="54"/>
      <c r="AX92" s="54"/>
      <c r="AY92" s="54"/>
      <c r="AZ92" s="5"/>
      <c r="BA92" s="5"/>
      <c r="BB92" s="8">
        <f t="shared" si="4"/>
        <v>0</v>
      </c>
      <c r="BC92" s="8">
        <f t="shared" si="5"/>
        <v>0</v>
      </c>
      <c r="BD92" s="20">
        <f t="shared" si="6"/>
        <v>0</v>
      </c>
      <c r="BE92" s="20">
        <f t="shared" si="7"/>
        <v>0</v>
      </c>
    </row>
    <row r="93" spans="1:57" ht="19.5" customHeight="1" x14ac:dyDescent="0.25">
      <c r="A93" s="5"/>
      <c r="B93" s="70" t="s">
        <v>106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61">
        <v>5000</v>
      </c>
      <c r="S93" s="61"/>
      <c r="T93" s="61"/>
      <c r="U93" s="61"/>
      <c r="V93" s="61"/>
      <c r="W93" s="61"/>
      <c r="X93" s="61">
        <v>1800</v>
      </c>
      <c r="Y93" s="61"/>
      <c r="Z93" s="61"/>
      <c r="AA93" s="61"/>
      <c r="AB93" s="55" t="s">
        <v>205</v>
      </c>
      <c r="AC93" s="55"/>
      <c r="AD93" s="55"/>
      <c r="AE93" s="55"/>
      <c r="AF93" s="61">
        <v>1800</v>
      </c>
      <c r="AG93" s="61"/>
      <c r="AH93" s="61"/>
      <c r="AI93" s="61"/>
      <c r="AJ93" s="61"/>
      <c r="AK93" s="61"/>
      <c r="AL93" s="61"/>
      <c r="AM93" s="61"/>
      <c r="AN93" s="61"/>
      <c r="AO93" s="55" t="s">
        <v>205</v>
      </c>
      <c r="AP93" s="55"/>
      <c r="AQ93" s="55"/>
      <c r="AR93" s="6">
        <v>3200</v>
      </c>
      <c r="AS93" s="55" t="s">
        <v>204</v>
      </c>
      <c r="AT93" s="55"/>
      <c r="AU93" s="55"/>
      <c r="AV93" s="55"/>
      <c r="AW93" s="55"/>
      <c r="AX93" s="55"/>
      <c r="AY93" s="55"/>
      <c r="AZ93" s="5"/>
      <c r="BA93" s="5"/>
      <c r="BB93" s="8">
        <f t="shared" si="4"/>
        <v>3085.7142857142862</v>
      </c>
      <c r="BC93" s="8">
        <f t="shared" si="5"/>
        <v>1285.7142857142862</v>
      </c>
      <c r="BD93" s="20">
        <f t="shared" si="6"/>
        <v>3394.2857142857151</v>
      </c>
      <c r="BE93" s="20">
        <f t="shared" si="7"/>
        <v>282.85714285714295</v>
      </c>
    </row>
    <row r="94" spans="1:57" ht="22.5" customHeight="1" x14ac:dyDescent="0.25">
      <c r="A94" s="5"/>
      <c r="B94" s="71" t="s">
        <v>107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60">
        <v>2000</v>
      </c>
      <c r="S94" s="60"/>
      <c r="T94" s="60"/>
      <c r="U94" s="60"/>
      <c r="V94" s="60"/>
      <c r="W94" s="60"/>
      <c r="X94" s="60">
        <v>1800</v>
      </c>
      <c r="Y94" s="60"/>
      <c r="Z94" s="60"/>
      <c r="AA94" s="60"/>
      <c r="AB94" s="54" t="s">
        <v>203</v>
      </c>
      <c r="AC94" s="54"/>
      <c r="AD94" s="54"/>
      <c r="AE94" s="54"/>
      <c r="AF94" s="60">
        <v>1800</v>
      </c>
      <c r="AG94" s="60"/>
      <c r="AH94" s="60"/>
      <c r="AI94" s="60"/>
      <c r="AJ94" s="60"/>
      <c r="AK94" s="60"/>
      <c r="AL94" s="60"/>
      <c r="AM94" s="60"/>
      <c r="AN94" s="60"/>
      <c r="AO94" s="54" t="s">
        <v>203</v>
      </c>
      <c r="AP94" s="54"/>
      <c r="AQ94" s="54"/>
      <c r="AR94" s="7">
        <v>200</v>
      </c>
      <c r="AS94" s="54" t="s">
        <v>202</v>
      </c>
      <c r="AT94" s="54"/>
      <c r="AU94" s="54"/>
      <c r="AV94" s="54"/>
      <c r="AW94" s="54"/>
      <c r="AX94" s="54"/>
      <c r="AY94" s="54"/>
      <c r="AZ94" s="5"/>
      <c r="BA94" s="5"/>
      <c r="BB94" s="8">
        <f t="shared" si="4"/>
        <v>3085.7142857142862</v>
      </c>
      <c r="BC94" s="8">
        <f t="shared" si="5"/>
        <v>1285.7142857142862</v>
      </c>
      <c r="BD94" s="20">
        <f t="shared" si="6"/>
        <v>3394.2857142857151</v>
      </c>
      <c r="BE94" s="20">
        <f t="shared" si="7"/>
        <v>282.85714285714295</v>
      </c>
    </row>
    <row r="95" spans="1:57" ht="22.5" customHeight="1" x14ac:dyDescent="0.25">
      <c r="A95" s="5"/>
      <c r="B95" s="71" t="s">
        <v>108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60">
        <v>3000</v>
      </c>
      <c r="S95" s="60"/>
      <c r="T95" s="60"/>
      <c r="U95" s="60"/>
      <c r="V95" s="60"/>
      <c r="W95" s="60"/>
      <c r="X95" s="60">
        <v>0</v>
      </c>
      <c r="Y95" s="60"/>
      <c r="Z95" s="60"/>
      <c r="AA95" s="60"/>
      <c r="AB95" s="54" t="s">
        <v>165</v>
      </c>
      <c r="AC95" s="54"/>
      <c r="AD95" s="54"/>
      <c r="AE95" s="54"/>
      <c r="AF95" s="60">
        <v>0</v>
      </c>
      <c r="AG95" s="60"/>
      <c r="AH95" s="60"/>
      <c r="AI95" s="60"/>
      <c r="AJ95" s="60"/>
      <c r="AK95" s="60"/>
      <c r="AL95" s="60"/>
      <c r="AM95" s="60"/>
      <c r="AN95" s="60"/>
      <c r="AO95" s="54" t="s">
        <v>165</v>
      </c>
      <c r="AP95" s="54"/>
      <c r="AQ95" s="54"/>
      <c r="AR95" s="7">
        <v>3000</v>
      </c>
      <c r="AS95" s="54" t="s">
        <v>164</v>
      </c>
      <c r="AT95" s="54"/>
      <c r="AU95" s="54"/>
      <c r="AV95" s="54"/>
      <c r="AW95" s="54"/>
      <c r="AX95" s="54"/>
      <c r="AY95" s="54"/>
      <c r="AZ95" s="5"/>
      <c r="BA95" s="5"/>
      <c r="BB95" s="8">
        <f t="shared" si="4"/>
        <v>0</v>
      </c>
      <c r="BC95" s="8">
        <f t="shared" si="5"/>
        <v>0</v>
      </c>
      <c r="BD95" s="20">
        <f t="shared" si="6"/>
        <v>0</v>
      </c>
      <c r="BE95" s="20">
        <f t="shared" si="7"/>
        <v>0</v>
      </c>
    </row>
    <row r="96" spans="1:57" ht="18.75" customHeight="1" x14ac:dyDescent="0.25">
      <c r="A96" s="5"/>
      <c r="B96" s="70" t="s">
        <v>109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61">
        <v>6200</v>
      </c>
      <c r="S96" s="61"/>
      <c r="T96" s="61"/>
      <c r="U96" s="61"/>
      <c r="V96" s="61"/>
      <c r="W96" s="61"/>
      <c r="X96" s="61">
        <v>1800</v>
      </c>
      <c r="Y96" s="61"/>
      <c r="Z96" s="61"/>
      <c r="AA96" s="61"/>
      <c r="AB96" s="55" t="s">
        <v>201</v>
      </c>
      <c r="AC96" s="55"/>
      <c r="AD96" s="55"/>
      <c r="AE96" s="55"/>
      <c r="AF96" s="61">
        <v>1800</v>
      </c>
      <c r="AG96" s="61"/>
      <c r="AH96" s="61"/>
      <c r="AI96" s="61"/>
      <c r="AJ96" s="61"/>
      <c r="AK96" s="61"/>
      <c r="AL96" s="61"/>
      <c r="AM96" s="61"/>
      <c r="AN96" s="61"/>
      <c r="AO96" s="55" t="s">
        <v>201</v>
      </c>
      <c r="AP96" s="55"/>
      <c r="AQ96" s="55"/>
      <c r="AR96" s="6">
        <v>4400</v>
      </c>
      <c r="AS96" s="55" t="s">
        <v>200</v>
      </c>
      <c r="AT96" s="55"/>
      <c r="AU96" s="55"/>
      <c r="AV96" s="55"/>
      <c r="AW96" s="55"/>
      <c r="AX96" s="55"/>
      <c r="AY96" s="55"/>
      <c r="AZ96" s="5"/>
      <c r="BA96" s="5"/>
      <c r="BB96" s="8">
        <f t="shared" si="4"/>
        <v>3085.7142857142862</v>
      </c>
      <c r="BC96" s="8">
        <f t="shared" si="5"/>
        <v>1285.7142857142862</v>
      </c>
      <c r="BD96" s="20">
        <f t="shared" si="6"/>
        <v>3394.2857142857151</v>
      </c>
      <c r="BE96" s="20">
        <f t="shared" si="7"/>
        <v>282.85714285714295</v>
      </c>
    </row>
    <row r="97" spans="1:57" ht="22.5" customHeight="1" x14ac:dyDescent="0.25">
      <c r="A97" s="5"/>
      <c r="B97" s="71" t="s">
        <v>110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60">
        <v>4400</v>
      </c>
      <c r="S97" s="60"/>
      <c r="T97" s="60"/>
      <c r="U97" s="60"/>
      <c r="V97" s="60"/>
      <c r="W97" s="60"/>
      <c r="X97" s="60">
        <v>1800</v>
      </c>
      <c r="Y97" s="60"/>
      <c r="Z97" s="60"/>
      <c r="AA97" s="60"/>
      <c r="AB97" s="54" t="s">
        <v>199</v>
      </c>
      <c r="AC97" s="54"/>
      <c r="AD97" s="54"/>
      <c r="AE97" s="54"/>
      <c r="AF97" s="60">
        <v>1800</v>
      </c>
      <c r="AG97" s="60"/>
      <c r="AH97" s="60"/>
      <c r="AI97" s="60"/>
      <c r="AJ97" s="60"/>
      <c r="AK97" s="60"/>
      <c r="AL97" s="60"/>
      <c r="AM97" s="60"/>
      <c r="AN97" s="60"/>
      <c r="AO97" s="54" t="s">
        <v>199</v>
      </c>
      <c r="AP97" s="54"/>
      <c r="AQ97" s="54"/>
      <c r="AR97" s="7">
        <v>2600</v>
      </c>
      <c r="AS97" s="54" t="s">
        <v>198</v>
      </c>
      <c r="AT97" s="54"/>
      <c r="AU97" s="54"/>
      <c r="AV97" s="54"/>
      <c r="AW97" s="54"/>
      <c r="AX97" s="54"/>
      <c r="AY97" s="54"/>
      <c r="AZ97" s="5"/>
      <c r="BA97" s="5"/>
      <c r="BB97" s="8">
        <f t="shared" si="4"/>
        <v>3085.7142857142862</v>
      </c>
      <c r="BC97" s="8">
        <f t="shared" si="5"/>
        <v>1285.7142857142862</v>
      </c>
      <c r="BD97" s="20">
        <f t="shared" si="6"/>
        <v>3394.2857142857151</v>
      </c>
      <c r="BE97" s="20">
        <f t="shared" si="7"/>
        <v>282.85714285714295</v>
      </c>
    </row>
    <row r="98" spans="1:57" ht="22.5" customHeight="1" x14ac:dyDescent="0.25">
      <c r="A98" s="5"/>
      <c r="B98" s="71" t="s">
        <v>111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60">
        <v>1800</v>
      </c>
      <c r="S98" s="60"/>
      <c r="T98" s="60"/>
      <c r="U98" s="60"/>
      <c r="V98" s="60"/>
      <c r="W98" s="60"/>
      <c r="X98" s="60">
        <v>0</v>
      </c>
      <c r="Y98" s="60"/>
      <c r="Z98" s="60"/>
      <c r="AA98" s="60"/>
      <c r="AB98" s="54" t="s">
        <v>165</v>
      </c>
      <c r="AC98" s="54"/>
      <c r="AD98" s="54"/>
      <c r="AE98" s="54"/>
      <c r="AF98" s="60">
        <v>0</v>
      </c>
      <c r="AG98" s="60"/>
      <c r="AH98" s="60"/>
      <c r="AI98" s="60"/>
      <c r="AJ98" s="60"/>
      <c r="AK98" s="60"/>
      <c r="AL98" s="60"/>
      <c r="AM98" s="60"/>
      <c r="AN98" s="60"/>
      <c r="AO98" s="54" t="s">
        <v>165</v>
      </c>
      <c r="AP98" s="54"/>
      <c r="AQ98" s="54"/>
      <c r="AR98" s="7">
        <v>1800</v>
      </c>
      <c r="AS98" s="54" t="s">
        <v>164</v>
      </c>
      <c r="AT98" s="54"/>
      <c r="AU98" s="54"/>
      <c r="AV98" s="54"/>
      <c r="AW98" s="54"/>
      <c r="AX98" s="54"/>
      <c r="AY98" s="54"/>
      <c r="AZ98" s="5"/>
      <c r="BA98" s="5"/>
      <c r="BB98" s="8">
        <f t="shared" si="4"/>
        <v>0</v>
      </c>
      <c r="BC98" s="8">
        <f t="shared" si="5"/>
        <v>0</v>
      </c>
      <c r="BD98" s="20">
        <f t="shared" si="6"/>
        <v>0</v>
      </c>
      <c r="BE98" s="20">
        <f t="shared" si="7"/>
        <v>0</v>
      </c>
    </row>
    <row r="99" spans="1:57" ht="19.5" customHeight="1" x14ac:dyDescent="0.25">
      <c r="A99" s="5"/>
      <c r="B99" s="70" t="s">
        <v>112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61">
        <v>5000</v>
      </c>
      <c r="S99" s="61"/>
      <c r="T99" s="61"/>
      <c r="U99" s="61"/>
      <c r="V99" s="61"/>
      <c r="W99" s="61"/>
      <c r="X99" s="61">
        <v>0</v>
      </c>
      <c r="Y99" s="61"/>
      <c r="Z99" s="61"/>
      <c r="AA99" s="61"/>
      <c r="AB99" s="55" t="s">
        <v>165</v>
      </c>
      <c r="AC99" s="55"/>
      <c r="AD99" s="55"/>
      <c r="AE99" s="55"/>
      <c r="AF99" s="61">
        <v>0</v>
      </c>
      <c r="AG99" s="61"/>
      <c r="AH99" s="61"/>
      <c r="AI99" s="61"/>
      <c r="AJ99" s="61"/>
      <c r="AK99" s="61"/>
      <c r="AL99" s="61"/>
      <c r="AM99" s="61"/>
      <c r="AN99" s="61"/>
      <c r="AO99" s="55" t="s">
        <v>165</v>
      </c>
      <c r="AP99" s="55"/>
      <c r="AQ99" s="55"/>
      <c r="AR99" s="6">
        <v>5000</v>
      </c>
      <c r="AS99" s="55" t="s">
        <v>164</v>
      </c>
      <c r="AT99" s="55"/>
      <c r="AU99" s="55"/>
      <c r="AV99" s="55"/>
      <c r="AW99" s="55"/>
      <c r="AX99" s="55"/>
      <c r="AY99" s="55"/>
      <c r="AZ99" s="5"/>
      <c r="BA99" s="5"/>
      <c r="BB99" s="8">
        <f t="shared" si="4"/>
        <v>0</v>
      </c>
      <c r="BC99" s="8">
        <f t="shared" si="5"/>
        <v>0</v>
      </c>
      <c r="BD99" s="20">
        <f t="shared" si="6"/>
        <v>0</v>
      </c>
      <c r="BE99" s="20">
        <f t="shared" si="7"/>
        <v>0</v>
      </c>
    </row>
    <row r="100" spans="1:57" ht="22.5" customHeight="1" x14ac:dyDescent="0.25">
      <c r="A100" s="5"/>
      <c r="B100" s="71" t="s">
        <v>113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60">
        <v>800</v>
      </c>
      <c r="S100" s="60"/>
      <c r="T100" s="60"/>
      <c r="U100" s="60"/>
      <c r="V100" s="60"/>
      <c r="W100" s="60"/>
      <c r="X100" s="60">
        <v>0</v>
      </c>
      <c r="Y100" s="60"/>
      <c r="Z100" s="60"/>
      <c r="AA100" s="60"/>
      <c r="AB100" s="54" t="s">
        <v>165</v>
      </c>
      <c r="AC100" s="54"/>
      <c r="AD100" s="54"/>
      <c r="AE100" s="54"/>
      <c r="AF100" s="60">
        <v>0</v>
      </c>
      <c r="AG100" s="60"/>
      <c r="AH100" s="60"/>
      <c r="AI100" s="60"/>
      <c r="AJ100" s="60"/>
      <c r="AK100" s="60"/>
      <c r="AL100" s="60"/>
      <c r="AM100" s="60"/>
      <c r="AN100" s="60"/>
      <c r="AO100" s="54" t="s">
        <v>165</v>
      </c>
      <c r="AP100" s="54"/>
      <c r="AQ100" s="54"/>
      <c r="AR100" s="7">
        <v>800</v>
      </c>
      <c r="AS100" s="54" t="s">
        <v>164</v>
      </c>
      <c r="AT100" s="54"/>
      <c r="AU100" s="54"/>
      <c r="AV100" s="54"/>
      <c r="AW100" s="54"/>
      <c r="AX100" s="54"/>
      <c r="AY100" s="54"/>
      <c r="AZ100" s="5"/>
      <c r="BA100" s="5"/>
      <c r="BB100" s="8">
        <f t="shared" si="4"/>
        <v>0</v>
      </c>
      <c r="BC100" s="8">
        <f t="shared" si="5"/>
        <v>0</v>
      </c>
      <c r="BD100" s="20">
        <f t="shared" si="6"/>
        <v>0</v>
      </c>
      <c r="BE100" s="20">
        <f t="shared" si="7"/>
        <v>0</v>
      </c>
    </row>
    <row r="101" spans="1:57" ht="22.5" customHeight="1" x14ac:dyDescent="0.25">
      <c r="A101" s="5"/>
      <c r="B101" s="71" t="s">
        <v>114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60">
        <v>500</v>
      </c>
      <c r="S101" s="60"/>
      <c r="T101" s="60"/>
      <c r="U101" s="60"/>
      <c r="V101" s="60"/>
      <c r="W101" s="60"/>
      <c r="X101" s="60">
        <v>0</v>
      </c>
      <c r="Y101" s="60"/>
      <c r="Z101" s="60"/>
      <c r="AA101" s="60"/>
      <c r="AB101" s="54" t="s">
        <v>165</v>
      </c>
      <c r="AC101" s="54"/>
      <c r="AD101" s="54"/>
      <c r="AE101" s="54"/>
      <c r="AF101" s="60">
        <v>0</v>
      </c>
      <c r="AG101" s="60"/>
      <c r="AH101" s="60"/>
      <c r="AI101" s="60"/>
      <c r="AJ101" s="60"/>
      <c r="AK101" s="60"/>
      <c r="AL101" s="60"/>
      <c r="AM101" s="60"/>
      <c r="AN101" s="60"/>
      <c r="AO101" s="54" t="s">
        <v>165</v>
      </c>
      <c r="AP101" s="54"/>
      <c r="AQ101" s="54"/>
      <c r="AR101" s="7">
        <v>500</v>
      </c>
      <c r="AS101" s="54" t="s">
        <v>164</v>
      </c>
      <c r="AT101" s="54"/>
      <c r="AU101" s="54"/>
      <c r="AV101" s="54"/>
      <c r="AW101" s="54"/>
      <c r="AX101" s="54"/>
      <c r="AY101" s="54"/>
      <c r="AZ101" s="5"/>
      <c r="BA101" s="5"/>
      <c r="BB101" s="8">
        <f t="shared" si="4"/>
        <v>0</v>
      </c>
      <c r="BC101" s="8">
        <f t="shared" si="5"/>
        <v>0</v>
      </c>
      <c r="BD101" s="20">
        <f t="shared" si="6"/>
        <v>0</v>
      </c>
      <c r="BE101" s="20">
        <f t="shared" si="7"/>
        <v>0</v>
      </c>
    </row>
    <row r="102" spans="1:57" ht="22.5" customHeight="1" x14ac:dyDescent="0.25">
      <c r="A102" s="5"/>
      <c r="B102" s="71" t="s">
        <v>115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60">
        <v>500</v>
      </c>
      <c r="S102" s="60"/>
      <c r="T102" s="60"/>
      <c r="U102" s="60"/>
      <c r="V102" s="60"/>
      <c r="W102" s="60"/>
      <c r="X102" s="60">
        <v>0</v>
      </c>
      <c r="Y102" s="60"/>
      <c r="Z102" s="60"/>
      <c r="AA102" s="60"/>
      <c r="AB102" s="54" t="s">
        <v>165</v>
      </c>
      <c r="AC102" s="54"/>
      <c r="AD102" s="54"/>
      <c r="AE102" s="54"/>
      <c r="AF102" s="60">
        <v>0</v>
      </c>
      <c r="AG102" s="60"/>
      <c r="AH102" s="60"/>
      <c r="AI102" s="60"/>
      <c r="AJ102" s="60"/>
      <c r="AK102" s="60"/>
      <c r="AL102" s="60"/>
      <c r="AM102" s="60"/>
      <c r="AN102" s="60"/>
      <c r="AO102" s="54" t="s">
        <v>165</v>
      </c>
      <c r="AP102" s="54"/>
      <c r="AQ102" s="54"/>
      <c r="AR102" s="7">
        <v>500</v>
      </c>
      <c r="AS102" s="54" t="s">
        <v>164</v>
      </c>
      <c r="AT102" s="54"/>
      <c r="AU102" s="54"/>
      <c r="AV102" s="54"/>
      <c r="AW102" s="54"/>
      <c r="AX102" s="54"/>
      <c r="AY102" s="54"/>
      <c r="AZ102" s="5"/>
      <c r="BA102" s="5"/>
      <c r="BB102" s="8">
        <f t="shared" si="4"/>
        <v>0</v>
      </c>
      <c r="BC102" s="8">
        <f t="shared" si="5"/>
        <v>0</v>
      </c>
      <c r="BD102" s="20">
        <f t="shared" si="6"/>
        <v>0</v>
      </c>
      <c r="BE102" s="20">
        <f t="shared" si="7"/>
        <v>0</v>
      </c>
    </row>
    <row r="103" spans="1:57" ht="22.5" customHeight="1" x14ac:dyDescent="0.25">
      <c r="A103" s="5"/>
      <c r="B103" s="71" t="s">
        <v>116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60">
        <v>2000</v>
      </c>
      <c r="S103" s="60"/>
      <c r="T103" s="60"/>
      <c r="U103" s="60"/>
      <c r="V103" s="60"/>
      <c r="W103" s="60"/>
      <c r="X103" s="60">
        <v>0</v>
      </c>
      <c r="Y103" s="60"/>
      <c r="Z103" s="60"/>
      <c r="AA103" s="60"/>
      <c r="AB103" s="54" t="s">
        <v>165</v>
      </c>
      <c r="AC103" s="54"/>
      <c r="AD103" s="54"/>
      <c r="AE103" s="54"/>
      <c r="AF103" s="60">
        <v>0</v>
      </c>
      <c r="AG103" s="60"/>
      <c r="AH103" s="60"/>
      <c r="AI103" s="60"/>
      <c r="AJ103" s="60"/>
      <c r="AK103" s="60"/>
      <c r="AL103" s="60"/>
      <c r="AM103" s="60"/>
      <c r="AN103" s="60"/>
      <c r="AO103" s="54" t="s">
        <v>165</v>
      </c>
      <c r="AP103" s="54"/>
      <c r="AQ103" s="54"/>
      <c r="AR103" s="7">
        <v>2000</v>
      </c>
      <c r="AS103" s="54" t="s">
        <v>164</v>
      </c>
      <c r="AT103" s="54"/>
      <c r="AU103" s="54"/>
      <c r="AV103" s="54"/>
      <c r="AW103" s="54"/>
      <c r="AX103" s="54"/>
      <c r="AY103" s="54"/>
      <c r="AZ103" s="5"/>
      <c r="BA103" s="5"/>
      <c r="BB103" s="8">
        <f t="shared" si="4"/>
        <v>0</v>
      </c>
      <c r="BC103" s="8">
        <f t="shared" si="5"/>
        <v>0</v>
      </c>
      <c r="BD103" s="20">
        <f t="shared" si="6"/>
        <v>0</v>
      </c>
      <c r="BE103" s="20">
        <f t="shared" si="7"/>
        <v>0</v>
      </c>
    </row>
    <row r="104" spans="1:57" ht="22.5" customHeight="1" x14ac:dyDescent="0.25">
      <c r="A104" s="5"/>
      <c r="B104" s="71" t="s">
        <v>117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60">
        <v>200</v>
      </c>
      <c r="S104" s="60"/>
      <c r="T104" s="60"/>
      <c r="U104" s="60"/>
      <c r="V104" s="60"/>
      <c r="W104" s="60"/>
      <c r="X104" s="60">
        <v>0</v>
      </c>
      <c r="Y104" s="60"/>
      <c r="Z104" s="60"/>
      <c r="AA104" s="60"/>
      <c r="AB104" s="54" t="s">
        <v>165</v>
      </c>
      <c r="AC104" s="54"/>
      <c r="AD104" s="54"/>
      <c r="AE104" s="54"/>
      <c r="AF104" s="60">
        <v>0</v>
      </c>
      <c r="AG104" s="60"/>
      <c r="AH104" s="60"/>
      <c r="AI104" s="60"/>
      <c r="AJ104" s="60"/>
      <c r="AK104" s="60"/>
      <c r="AL104" s="60"/>
      <c r="AM104" s="60"/>
      <c r="AN104" s="60"/>
      <c r="AO104" s="54" t="s">
        <v>165</v>
      </c>
      <c r="AP104" s="54"/>
      <c r="AQ104" s="54"/>
      <c r="AR104" s="7">
        <v>200</v>
      </c>
      <c r="AS104" s="54" t="s">
        <v>164</v>
      </c>
      <c r="AT104" s="54"/>
      <c r="AU104" s="54"/>
      <c r="AV104" s="54"/>
      <c r="AW104" s="54"/>
      <c r="AX104" s="54"/>
      <c r="AY104" s="54"/>
      <c r="AZ104" s="5"/>
      <c r="BA104" s="5"/>
      <c r="BB104" s="8">
        <f t="shared" si="4"/>
        <v>0</v>
      </c>
      <c r="BC104" s="8">
        <f t="shared" si="5"/>
        <v>0</v>
      </c>
      <c r="BD104" s="20">
        <f t="shared" si="6"/>
        <v>0</v>
      </c>
      <c r="BE104" s="20">
        <f t="shared" si="7"/>
        <v>0</v>
      </c>
    </row>
    <row r="105" spans="1:57" ht="22.5" customHeight="1" x14ac:dyDescent="0.25">
      <c r="A105" s="5"/>
      <c r="B105" s="71" t="s">
        <v>118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60">
        <v>300</v>
      </c>
      <c r="S105" s="60"/>
      <c r="T105" s="60"/>
      <c r="U105" s="60"/>
      <c r="V105" s="60"/>
      <c r="W105" s="60"/>
      <c r="X105" s="60">
        <v>0</v>
      </c>
      <c r="Y105" s="60"/>
      <c r="Z105" s="60"/>
      <c r="AA105" s="60"/>
      <c r="AB105" s="54" t="s">
        <v>165</v>
      </c>
      <c r="AC105" s="54"/>
      <c r="AD105" s="54"/>
      <c r="AE105" s="54"/>
      <c r="AF105" s="60">
        <v>0</v>
      </c>
      <c r="AG105" s="60"/>
      <c r="AH105" s="60"/>
      <c r="AI105" s="60"/>
      <c r="AJ105" s="60"/>
      <c r="AK105" s="60"/>
      <c r="AL105" s="60"/>
      <c r="AM105" s="60"/>
      <c r="AN105" s="60"/>
      <c r="AO105" s="54" t="s">
        <v>165</v>
      </c>
      <c r="AP105" s="54"/>
      <c r="AQ105" s="54"/>
      <c r="AR105" s="7">
        <v>300</v>
      </c>
      <c r="AS105" s="54" t="s">
        <v>164</v>
      </c>
      <c r="AT105" s="54"/>
      <c r="AU105" s="54"/>
      <c r="AV105" s="54"/>
      <c r="AW105" s="54"/>
      <c r="AX105" s="54"/>
      <c r="AY105" s="54"/>
      <c r="AZ105" s="5"/>
      <c r="BA105" s="5"/>
      <c r="BB105" s="8">
        <f t="shared" si="4"/>
        <v>0</v>
      </c>
      <c r="BC105" s="8">
        <f t="shared" si="5"/>
        <v>0</v>
      </c>
      <c r="BD105" s="20">
        <f t="shared" si="6"/>
        <v>0</v>
      </c>
      <c r="BE105" s="20">
        <f t="shared" si="7"/>
        <v>0</v>
      </c>
    </row>
    <row r="106" spans="1:57" ht="22.5" customHeight="1" x14ac:dyDescent="0.25">
      <c r="A106" s="5"/>
      <c r="B106" s="71" t="s">
        <v>119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60">
        <v>300</v>
      </c>
      <c r="S106" s="60"/>
      <c r="T106" s="60"/>
      <c r="U106" s="60"/>
      <c r="V106" s="60"/>
      <c r="W106" s="60"/>
      <c r="X106" s="60">
        <v>0</v>
      </c>
      <c r="Y106" s="60"/>
      <c r="Z106" s="60"/>
      <c r="AA106" s="60"/>
      <c r="AB106" s="54" t="s">
        <v>165</v>
      </c>
      <c r="AC106" s="54"/>
      <c r="AD106" s="54"/>
      <c r="AE106" s="54"/>
      <c r="AF106" s="60">
        <v>0</v>
      </c>
      <c r="AG106" s="60"/>
      <c r="AH106" s="60"/>
      <c r="AI106" s="60"/>
      <c r="AJ106" s="60"/>
      <c r="AK106" s="60"/>
      <c r="AL106" s="60"/>
      <c r="AM106" s="60"/>
      <c r="AN106" s="60"/>
      <c r="AO106" s="54" t="s">
        <v>165</v>
      </c>
      <c r="AP106" s="54"/>
      <c r="AQ106" s="54"/>
      <c r="AR106" s="7">
        <v>300</v>
      </c>
      <c r="AS106" s="54" t="s">
        <v>164</v>
      </c>
      <c r="AT106" s="54"/>
      <c r="AU106" s="54"/>
      <c r="AV106" s="54"/>
      <c r="AW106" s="54"/>
      <c r="AX106" s="54"/>
      <c r="AY106" s="54"/>
      <c r="AZ106" s="5"/>
      <c r="BA106" s="5"/>
      <c r="BB106" s="8">
        <f t="shared" si="4"/>
        <v>0</v>
      </c>
      <c r="BC106" s="8">
        <f t="shared" si="5"/>
        <v>0</v>
      </c>
      <c r="BD106" s="20">
        <f t="shared" si="6"/>
        <v>0</v>
      </c>
      <c r="BE106" s="20">
        <f t="shared" si="7"/>
        <v>0</v>
      </c>
    </row>
    <row r="107" spans="1:57" ht="22.5" customHeight="1" x14ac:dyDescent="0.25">
      <c r="A107" s="5"/>
      <c r="B107" s="71" t="s">
        <v>120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60">
        <v>400</v>
      </c>
      <c r="S107" s="60"/>
      <c r="T107" s="60"/>
      <c r="U107" s="60"/>
      <c r="V107" s="60"/>
      <c r="W107" s="60"/>
      <c r="X107" s="60">
        <v>0</v>
      </c>
      <c r="Y107" s="60"/>
      <c r="Z107" s="60"/>
      <c r="AA107" s="60"/>
      <c r="AB107" s="54" t="s">
        <v>165</v>
      </c>
      <c r="AC107" s="54"/>
      <c r="AD107" s="54"/>
      <c r="AE107" s="54"/>
      <c r="AF107" s="60">
        <v>0</v>
      </c>
      <c r="AG107" s="60"/>
      <c r="AH107" s="60"/>
      <c r="AI107" s="60"/>
      <c r="AJ107" s="60"/>
      <c r="AK107" s="60"/>
      <c r="AL107" s="60"/>
      <c r="AM107" s="60"/>
      <c r="AN107" s="60"/>
      <c r="AO107" s="54" t="s">
        <v>165</v>
      </c>
      <c r="AP107" s="54"/>
      <c r="AQ107" s="54"/>
      <c r="AR107" s="7">
        <v>400</v>
      </c>
      <c r="AS107" s="54" t="s">
        <v>164</v>
      </c>
      <c r="AT107" s="54"/>
      <c r="AU107" s="54"/>
      <c r="AV107" s="54"/>
      <c r="AW107" s="54"/>
      <c r="AX107" s="54"/>
      <c r="AY107" s="54"/>
      <c r="AZ107" s="5"/>
      <c r="BA107" s="5"/>
      <c r="BB107" s="8">
        <f t="shared" si="4"/>
        <v>0</v>
      </c>
      <c r="BC107" s="8">
        <f t="shared" si="5"/>
        <v>0</v>
      </c>
      <c r="BD107" s="20">
        <f t="shared" si="6"/>
        <v>0</v>
      </c>
      <c r="BE107" s="20">
        <f t="shared" si="7"/>
        <v>0</v>
      </c>
    </row>
    <row r="108" spans="1:57" ht="19.5" customHeight="1" x14ac:dyDescent="0.25">
      <c r="A108" s="5"/>
      <c r="B108" s="70" t="s">
        <v>121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61">
        <v>50540</v>
      </c>
      <c r="S108" s="61"/>
      <c r="T108" s="61"/>
      <c r="U108" s="61"/>
      <c r="V108" s="61"/>
      <c r="W108" s="61"/>
      <c r="X108" s="61">
        <v>28763.14</v>
      </c>
      <c r="Y108" s="61"/>
      <c r="Z108" s="61"/>
      <c r="AA108" s="61"/>
      <c r="AB108" s="55" t="s">
        <v>197</v>
      </c>
      <c r="AC108" s="55"/>
      <c r="AD108" s="55"/>
      <c r="AE108" s="55"/>
      <c r="AF108" s="61">
        <v>28763.14</v>
      </c>
      <c r="AG108" s="61"/>
      <c r="AH108" s="61"/>
      <c r="AI108" s="61"/>
      <c r="AJ108" s="61"/>
      <c r="AK108" s="61"/>
      <c r="AL108" s="61"/>
      <c r="AM108" s="61"/>
      <c r="AN108" s="61"/>
      <c r="AO108" s="55" t="s">
        <v>197</v>
      </c>
      <c r="AP108" s="55"/>
      <c r="AQ108" s="55"/>
      <c r="AR108" s="6">
        <v>21776.86</v>
      </c>
      <c r="AS108" s="55" t="s">
        <v>196</v>
      </c>
      <c r="AT108" s="55"/>
      <c r="AU108" s="55"/>
      <c r="AV108" s="55"/>
      <c r="AW108" s="55"/>
      <c r="AX108" s="55"/>
      <c r="AY108" s="55"/>
      <c r="AZ108" s="5"/>
      <c r="BA108" s="5"/>
      <c r="BB108" s="8">
        <f t="shared" si="4"/>
        <v>49308.239999999991</v>
      </c>
      <c r="BC108" s="8">
        <f t="shared" si="5"/>
        <v>20545.099999999991</v>
      </c>
      <c r="BD108" s="20">
        <f t="shared" si="6"/>
        <v>54239.063999999991</v>
      </c>
      <c r="BE108" s="20">
        <f t="shared" si="7"/>
        <v>4519.9219999999996</v>
      </c>
    </row>
    <row r="109" spans="1:57" ht="22.5" customHeight="1" x14ac:dyDescent="0.25">
      <c r="A109" s="5"/>
      <c r="B109" s="71" t="s">
        <v>122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60">
        <v>2640</v>
      </c>
      <c r="S109" s="60"/>
      <c r="T109" s="60"/>
      <c r="U109" s="60"/>
      <c r="V109" s="60"/>
      <c r="W109" s="60"/>
      <c r="X109" s="60">
        <v>1210.04</v>
      </c>
      <c r="Y109" s="60"/>
      <c r="Z109" s="60"/>
      <c r="AA109" s="60"/>
      <c r="AB109" s="54" t="s">
        <v>195</v>
      </c>
      <c r="AC109" s="54"/>
      <c r="AD109" s="54"/>
      <c r="AE109" s="54"/>
      <c r="AF109" s="60">
        <v>1210.04</v>
      </c>
      <c r="AG109" s="60"/>
      <c r="AH109" s="60"/>
      <c r="AI109" s="60"/>
      <c r="AJ109" s="60"/>
      <c r="AK109" s="60"/>
      <c r="AL109" s="60"/>
      <c r="AM109" s="60"/>
      <c r="AN109" s="60"/>
      <c r="AO109" s="54" t="s">
        <v>195</v>
      </c>
      <c r="AP109" s="54"/>
      <c r="AQ109" s="54"/>
      <c r="AR109" s="7">
        <v>1429.96</v>
      </c>
      <c r="AS109" s="54" t="s">
        <v>194</v>
      </c>
      <c r="AT109" s="54"/>
      <c r="AU109" s="54"/>
      <c r="AV109" s="54"/>
      <c r="AW109" s="54"/>
      <c r="AX109" s="54"/>
      <c r="AY109" s="54"/>
      <c r="AZ109" s="5"/>
      <c r="BA109" s="5"/>
      <c r="BB109" s="8">
        <f t="shared" si="4"/>
        <v>2074.3542857142857</v>
      </c>
      <c r="BC109" s="8">
        <f t="shared" si="5"/>
        <v>864.31428571428569</v>
      </c>
      <c r="BD109" s="20">
        <f t="shared" si="6"/>
        <v>2281.7897142857146</v>
      </c>
      <c r="BE109" s="20">
        <f t="shared" si="7"/>
        <v>190.14914285714289</v>
      </c>
    </row>
    <row r="110" spans="1:57" ht="22.5" customHeight="1" x14ac:dyDescent="0.25">
      <c r="A110" s="5"/>
      <c r="B110" s="71" t="s">
        <v>123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60">
        <v>4000</v>
      </c>
      <c r="S110" s="60"/>
      <c r="T110" s="60"/>
      <c r="U110" s="60"/>
      <c r="V110" s="60"/>
      <c r="W110" s="60"/>
      <c r="X110" s="60">
        <v>0</v>
      </c>
      <c r="Y110" s="60"/>
      <c r="Z110" s="60"/>
      <c r="AA110" s="60"/>
      <c r="AB110" s="54" t="s">
        <v>165</v>
      </c>
      <c r="AC110" s="54"/>
      <c r="AD110" s="54"/>
      <c r="AE110" s="54"/>
      <c r="AF110" s="60">
        <v>0</v>
      </c>
      <c r="AG110" s="60"/>
      <c r="AH110" s="60"/>
      <c r="AI110" s="60"/>
      <c r="AJ110" s="60"/>
      <c r="AK110" s="60"/>
      <c r="AL110" s="60"/>
      <c r="AM110" s="60"/>
      <c r="AN110" s="60"/>
      <c r="AO110" s="54" t="s">
        <v>165</v>
      </c>
      <c r="AP110" s="54"/>
      <c r="AQ110" s="54"/>
      <c r="AR110" s="7">
        <v>4000</v>
      </c>
      <c r="AS110" s="54" t="s">
        <v>164</v>
      </c>
      <c r="AT110" s="54"/>
      <c r="AU110" s="54"/>
      <c r="AV110" s="54"/>
      <c r="AW110" s="54"/>
      <c r="AX110" s="54"/>
      <c r="AY110" s="54"/>
      <c r="AZ110" s="5"/>
      <c r="BA110" s="5"/>
      <c r="BB110" s="8">
        <f t="shared" si="4"/>
        <v>0</v>
      </c>
      <c r="BC110" s="8">
        <f t="shared" si="5"/>
        <v>0</v>
      </c>
      <c r="BD110" s="20">
        <f t="shared" si="6"/>
        <v>0</v>
      </c>
      <c r="BE110" s="20">
        <f t="shared" si="7"/>
        <v>0</v>
      </c>
    </row>
    <row r="111" spans="1:57" ht="22.5" customHeight="1" x14ac:dyDescent="0.25">
      <c r="A111" s="5"/>
      <c r="B111" s="71" t="s">
        <v>124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60">
        <v>1000</v>
      </c>
      <c r="S111" s="60"/>
      <c r="T111" s="60"/>
      <c r="U111" s="60"/>
      <c r="V111" s="60"/>
      <c r="W111" s="60"/>
      <c r="X111" s="60">
        <v>180</v>
      </c>
      <c r="Y111" s="60"/>
      <c r="Z111" s="60"/>
      <c r="AA111" s="60"/>
      <c r="AB111" s="54" t="s">
        <v>193</v>
      </c>
      <c r="AC111" s="54"/>
      <c r="AD111" s="54"/>
      <c r="AE111" s="54"/>
      <c r="AF111" s="60">
        <v>180</v>
      </c>
      <c r="AG111" s="60"/>
      <c r="AH111" s="60"/>
      <c r="AI111" s="60"/>
      <c r="AJ111" s="60"/>
      <c r="AK111" s="60"/>
      <c r="AL111" s="60"/>
      <c r="AM111" s="60"/>
      <c r="AN111" s="60"/>
      <c r="AO111" s="54" t="s">
        <v>193</v>
      </c>
      <c r="AP111" s="54"/>
      <c r="AQ111" s="54"/>
      <c r="AR111" s="7">
        <v>820</v>
      </c>
      <c r="AS111" s="54" t="s">
        <v>192</v>
      </c>
      <c r="AT111" s="54"/>
      <c r="AU111" s="54"/>
      <c r="AV111" s="54"/>
      <c r="AW111" s="54"/>
      <c r="AX111" s="54"/>
      <c r="AY111" s="54"/>
      <c r="AZ111" s="5"/>
      <c r="BA111" s="5"/>
      <c r="BB111" s="8">
        <f t="shared" si="4"/>
        <v>308.57142857142856</v>
      </c>
      <c r="BC111" s="8">
        <f t="shared" si="5"/>
        <v>128.57142857142856</v>
      </c>
      <c r="BD111" s="20">
        <f t="shared" si="6"/>
        <v>339.42857142857144</v>
      </c>
      <c r="BE111" s="20">
        <f t="shared" si="7"/>
        <v>28.285714285714288</v>
      </c>
    </row>
    <row r="112" spans="1:57" ht="22.5" customHeight="1" x14ac:dyDescent="0.25">
      <c r="A112" s="5"/>
      <c r="B112" s="71" t="s">
        <v>125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60">
        <v>10000</v>
      </c>
      <c r="S112" s="60"/>
      <c r="T112" s="60"/>
      <c r="U112" s="60"/>
      <c r="V112" s="60"/>
      <c r="W112" s="60"/>
      <c r="X112" s="60">
        <v>4720.28</v>
      </c>
      <c r="Y112" s="60"/>
      <c r="Z112" s="60"/>
      <c r="AA112" s="60"/>
      <c r="AB112" s="54" t="s">
        <v>191</v>
      </c>
      <c r="AC112" s="54"/>
      <c r="AD112" s="54"/>
      <c r="AE112" s="54"/>
      <c r="AF112" s="60">
        <v>4720.28</v>
      </c>
      <c r="AG112" s="60"/>
      <c r="AH112" s="60"/>
      <c r="AI112" s="60"/>
      <c r="AJ112" s="60"/>
      <c r="AK112" s="60"/>
      <c r="AL112" s="60"/>
      <c r="AM112" s="60"/>
      <c r="AN112" s="60"/>
      <c r="AO112" s="54" t="s">
        <v>191</v>
      </c>
      <c r="AP112" s="54"/>
      <c r="AQ112" s="54"/>
      <c r="AR112" s="7">
        <v>5279.72</v>
      </c>
      <c r="AS112" s="54" t="s">
        <v>190</v>
      </c>
      <c r="AT112" s="54"/>
      <c r="AU112" s="54"/>
      <c r="AV112" s="54"/>
      <c r="AW112" s="54"/>
      <c r="AX112" s="54"/>
      <c r="AY112" s="54"/>
      <c r="AZ112" s="5"/>
      <c r="BA112" s="5"/>
      <c r="BB112" s="8">
        <f t="shared" si="4"/>
        <v>8091.908571428572</v>
      </c>
      <c r="BC112" s="8">
        <f t="shared" si="5"/>
        <v>3371.6285714285723</v>
      </c>
      <c r="BD112" s="20">
        <f t="shared" si="6"/>
        <v>8901.0994285714296</v>
      </c>
      <c r="BE112" s="20">
        <f t="shared" si="7"/>
        <v>741.75828571428576</v>
      </c>
    </row>
    <row r="113" spans="1:57" ht="22.5" customHeight="1" x14ac:dyDescent="0.25">
      <c r="A113" s="5"/>
      <c r="B113" s="71" t="s">
        <v>319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60">
        <v>10000</v>
      </c>
      <c r="S113" s="60"/>
      <c r="T113" s="60"/>
      <c r="U113" s="60"/>
      <c r="V113" s="60"/>
      <c r="W113" s="60"/>
      <c r="X113" s="60">
        <v>9061.0400000000009</v>
      </c>
      <c r="Y113" s="60"/>
      <c r="Z113" s="60"/>
      <c r="AA113" s="60"/>
      <c r="AB113" s="54" t="s">
        <v>189</v>
      </c>
      <c r="AC113" s="54"/>
      <c r="AD113" s="54"/>
      <c r="AE113" s="54"/>
      <c r="AF113" s="60">
        <v>9061.0400000000009</v>
      </c>
      <c r="AG113" s="60"/>
      <c r="AH113" s="60"/>
      <c r="AI113" s="60"/>
      <c r="AJ113" s="60"/>
      <c r="AK113" s="60"/>
      <c r="AL113" s="60"/>
      <c r="AM113" s="60"/>
      <c r="AN113" s="60"/>
      <c r="AO113" s="54" t="s">
        <v>189</v>
      </c>
      <c r="AP113" s="54"/>
      <c r="AQ113" s="54"/>
      <c r="AR113" s="7">
        <v>938.96</v>
      </c>
      <c r="AS113" s="54" t="s">
        <v>188</v>
      </c>
      <c r="AT113" s="54"/>
      <c r="AU113" s="54"/>
      <c r="AV113" s="54"/>
      <c r="AW113" s="54"/>
      <c r="AX113" s="54"/>
      <c r="AY113" s="54"/>
      <c r="AZ113" s="5"/>
      <c r="BA113" s="5"/>
      <c r="BB113" s="8">
        <f t="shared" si="4"/>
        <v>15533.211428571431</v>
      </c>
      <c r="BC113" s="8">
        <f t="shared" si="5"/>
        <v>6472.1714285714297</v>
      </c>
      <c r="BD113" s="20">
        <f t="shared" si="6"/>
        <v>17086.532571428575</v>
      </c>
      <c r="BE113" s="20">
        <f t="shared" si="7"/>
        <v>1423.8777142857145</v>
      </c>
    </row>
    <row r="114" spans="1:57" ht="22.5" customHeight="1" x14ac:dyDescent="0.25">
      <c r="A114" s="5"/>
      <c r="B114" s="71" t="s">
        <v>126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60">
        <v>18000</v>
      </c>
      <c r="S114" s="60"/>
      <c r="T114" s="60"/>
      <c r="U114" s="60"/>
      <c r="V114" s="60"/>
      <c r="W114" s="60"/>
      <c r="X114" s="60">
        <v>13591.78</v>
      </c>
      <c r="Y114" s="60"/>
      <c r="Z114" s="60"/>
      <c r="AA114" s="60"/>
      <c r="AB114" s="54" t="s">
        <v>187</v>
      </c>
      <c r="AC114" s="54"/>
      <c r="AD114" s="54"/>
      <c r="AE114" s="54"/>
      <c r="AF114" s="60">
        <v>13591.78</v>
      </c>
      <c r="AG114" s="60"/>
      <c r="AH114" s="60"/>
      <c r="AI114" s="60"/>
      <c r="AJ114" s="60"/>
      <c r="AK114" s="60"/>
      <c r="AL114" s="60"/>
      <c r="AM114" s="60"/>
      <c r="AN114" s="60"/>
      <c r="AO114" s="54" t="s">
        <v>187</v>
      </c>
      <c r="AP114" s="54"/>
      <c r="AQ114" s="54"/>
      <c r="AR114" s="7">
        <v>4408.22</v>
      </c>
      <c r="AS114" s="54" t="s">
        <v>186</v>
      </c>
      <c r="AT114" s="54"/>
      <c r="AU114" s="54"/>
      <c r="AV114" s="54"/>
      <c r="AW114" s="54"/>
      <c r="AX114" s="54"/>
      <c r="AY114" s="54"/>
      <c r="AZ114" s="5"/>
      <c r="BA114" s="5"/>
      <c r="BB114" s="8">
        <f t="shared" si="4"/>
        <v>23300.194285714286</v>
      </c>
      <c r="BC114" s="8">
        <f t="shared" si="5"/>
        <v>9708.4142857142851</v>
      </c>
      <c r="BD114" s="20">
        <f t="shared" si="6"/>
        <v>25630.213714285717</v>
      </c>
      <c r="BE114" s="20">
        <f t="shared" si="7"/>
        <v>2135.8511428571433</v>
      </c>
    </row>
    <row r="115" spans="1:57" ht="22.5" customHeight="1" x14ac:dyDescent="0.25">
      <c r="A115" s="5"/>
      <c r="B115" s="71" t="s">
        <v>127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60">
        <v>4900</v>
      </c>
      <c r="S115" s="60"/>
      <c r="T115" s="60"/>
      <c r="U115" s="60"/>
      <c r="V115" s="60"/>
      <c r="W115" s="60"/>
      <c r="X115" s="60">
        <v>0</v>
      </c>
      <c r="Y115" s="60"/>
      <c r="Z115" s="60"/>
      <c r="AA115" s="60"/>
      <c r="AB115" s="54" t="s">
        <v>165</v>
      </c>
      <c r="AC115" s="54"/>
      <c r="AD115" s="54"/>
      <c r="AE115" s="54"/>
      <c r="AF115" s="60">
        <v>0</v>
      </c>
      <c r="AG115" s="60"/>
      <c r="AH115" s="60"/>
      <c r="AI115" s="60"/>
      <c r="AJ115" s="60"/>
      <c r="AK115" s="60"/>
      <c r="AL115" s="60"/>
      <c r="AM115" s="60"/>
      <c r="AN115" s="60"/>
      <c r="AO115" s="54" t="s">
        <v>165</v>
      </c>
      <c r="AP115" s="54"/>
      <c r="AQ115" s="54"/>
      <c r="AR115" s="7">
        <v>4900</v>
      </c>
      <c r="AS115" s="54" t="s">
        <v>164</v>
      </c>
      <c r="AT115" s="54"/>
      <c r="AU115" s="54"/>
      <c r="AV115" s="54"/>
      <c r="AW115" s="54"/>
      <c r="AX115" s="54"/>
      <c r="AY115" s="54"/>
      <c r="AZ115" s="5"/>
      <c r="BA115" s="5"/>
      <c r="BB115" s="8">
        <f t="shared" si="4"/>
        <v>0</v>
      </c>
      <c r="BC115" s="8">
        <f t="shared" si="5"/>
        <v>0</v>
      </c>
      <c r="BD115" s="20">
        <f t="shared" si="6"/>
        <v>0</v>
      </c>
      <c r="BE115" s="20">
        <f t="shared" si="7"/>
        <v>0</v>
      </c>
    </row>
    <row r="116" spans="1:57" ht="18.75" customHeight="1" x14ac:dyDescent="0.25">
      <c r="A116" s="5"/>
      <c r="B116" s="70" t="s">
        <v>128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61">
        <v>4430</v>
      </c>
      <c r="S116" s="61"/>
      <c r="T116" s="61"/>
      <c r="U116" s="61"/>
      <c r="V116" s="61"/>
      <c r="W116" s="61"/>
      <c r="X116" s="61">
        <v>1766.97</v>
      </c>
      <c r="Y116" s="61"/>
      <c r="Z116" s="61"/>
      <c r="AA116" s="61"/>
      <c r="AB116" s="55" t="s">
        <v>185</v>
      </c>
      <c r="AC116" s="55"/>
      <c r="AD116" s="55"/>
      <c r="AE116" s="55"/>
      <c r="AF116" s="61">
        <v>1766.97</v>
      </c>
      <c r="AG116" s="61"/>
      <c r="AH116" s="61"/>
      <c r="AI116" s="61"/>
      <c r="AJ116" s="61"/>
      <c r="AK116" s="61"/>
      <c r="AL116" s="61"/>
      <c r="AM116" s="61"/>
      <c r="AN116" s="61"/>
      <c r="AO116" s="55" t="s">
        <v>185</v>
      </c>
      <c r="AP116" s="55"/>
      <c r="AQ116" s="55"/>
      <c r="AR116" s="6">
        <v>2663.03</v>
      </c>
      <c r="AS116" s="55" t="s">
        <v>184</v>
      </c>
      <c r="AT116" s="55"/>
      <c r="AU116" s="55"/>
      <c r="AV116" s="55"/>
      <c r="AW116" s="55"/>
      <c r="AX116" s="55"/>
      <c r="AY116" s="55"/>
      <c r="AZ116" s="5"/>
      <c r="BA116" s="5"/>
      <c r="BB116" s="8">
        <f t="shared" si="4"/>
        <v>3029.0914285714289</v>
      </c>
      <c r="BC116" s="8">
        <f t="shared" si="5"/>
        <v>1262.1214285714289</v>
      </c>
      <c r="BD116" s="20">
        <f t="shared" si="6"/>
        <v>3332.0005714285721</v>
      </c>
      <c r="BE116" s="20">
        <f t="shared" si="7"/>
        <v>277.66671428571436</v>
      </c>
    </row>
    <row r="117" spans="1:57" ht="19.5" customHeight="1" x14ac:dyDescent="0.25">
      <c r="A117" s="5"/>
      <c r="B117" s="70" t="s">
        <v>129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61">
        <v>4430</v>
      </c>
      <c r="S117" s="61"/>
      <c r="T117" s="61"/>
      <c r="U117" s="61"/>
      <c r="V117" s="61"/>
      <c r="W117" s="61"/>
      <c r="X117" s="61">
        <v>1766.97</v>
      </c>
      <c r="Y117" s="61"/>
      <c r="Z117" s="61"/>
      <c r="AA117" s="61"/>
      <c r="AB117" s="55" t="s">
        <v>185</v>
      </c>
      <c r="AC117" s="55"/>
      <c r="AD117" s="55"/>
      <c r="AE117" s="55"/>
      <c r="AF117" s="61">
        <v>1766.97</v>
      </c>
      <c r="AG117" s="61"/>
      <c r="AH117" s="61"/>
      <c r="AI117" s="61"/>
      <c r="AJ117" s="61"/>
      <c r="AK117" s="61"/>
      <c r="AL117" s="61"/>
      <c r="AM117" s="61"/>
      <c r="AN117" s="61"/>
      <c r="AO117" s="55" t="s">
        <v>185</v>
      </c>
      <c r="AP117" s="55"/>
      <c r="AQ117" s="55"/>
      <c r="AR117" s="6">
        <v>2663.03</v>
      </c>
      <c r="AS117" s="55" t="s">
        <v>184</v>
      </c>
      <c r="AT117" s="55"/>
      <c r="AU117" s="55"/>
      <c r="AV117" s="55"/>
      <c r="AW117" s="55"/>
      <c r="AX117" s="55"/>
      <c r="AY117" s="55"/>
      <c r="AZ117" s="5"/>
      <c r="BA117" s="5"/>
      <c r="BB117" s="8">
        <f t="shared" si="4"/>
        <v>3029.0914285714289</v>
      </c>
      <c r="BC117" s="8">
        <f t="shared" si="5"/>
        <v>1262.1214285714289</v>
      </c>
      <c r="BD117" s="20">
        <f t="shared" si="6"/>
        <v>3332.0005714285721</v>
      </c>
      <c r="BE117" s="20">
        <f t="shared" si="7"/>
        <v>277.66671428571436</v>
      </c>
    </row>
    <row r="118" spans="1:57" ht="22.5" customHeight="1" x14ac:dyDescent="0.25">
      <c r="A118" s="5"/>
      <c r="B118" s="71" t="s">
        <v>130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60">
        <v>4430</v>
      </c>
      <c r="S118" s="60"/>
      <c r="T118" s="60"/>
      <c r="U118" s="60"/>
      <c r="V118" s="60"/>
      <c r="W118" s="60"/>
      <c r="X118" s="60">
        <v>1766.97</v>
      </c>
      <c r="Y118" s="60"/>
      <c r="Z118" s="60"/>
      <c r="AA118" s="60"/>
      <c r="AB118" s="54" t="s">
        <v>185</v>
      </c>
      <c r="AC118" s="54"/>
      <c r="AD118" s="54"/>
      <c r="AE118" s="54"/>
      <c r="AF118" s="60">
        <v>1766.97</v>
      </c>
      <c r="AG118" s="60"/>
      <c r="AH118" s="60"/>
      <c r="AI118" s="60"/>
      <c r="AJ118" s="60"/>
      <c r="AK118" s="60"/>
      <c r="AL118" s="60"/>
      <c r="AM118" s="60"/>
      <c r="AN118" s="60"/>
      <c r="AO118" s="54" t="s">
        <v>185</v>
      </c>
      <c r="AP118" s="54"/>
      <c r="AQ118" s="54"/>
      <c r="AR118" s="7">
        <v>2663.03</v>
      </c>
      <c r="AS118" s="54" t="s">
        <v>184</v>
      </c>
      <c r="AT118" s="54"/>
      <c r="AU118" s="54"/>
      <c r="AV118" s="54"/>
      <c r="AW118" s="54"/>
      <c r="AX118" s="54"/>
      <c r="AY118" s="54"/>
      <c r="AZ118" s="5"/>
      <c r="BA118" s="5"/>
      <c r="BB118" s="8">
        <f t="shared" si="4"/>
        <v>3029.0914285714289</v>
      </c>
      <c r="BC118" s="8">
        <f t="shared" si="5"/>
        <v>1262.1214285714289</v>
      </c>
      <c r="BD118" s="20">
        <f t="shared" si="6"/>
        <v>3332.0005714285721</v>
      </c>
      <c r="BE118" s="20">
        <f t="shared" si="7"/>
        <v>277.66671428571436</v>
      </c>
    </row>
    <row r="119" spans="1:57" ht="19.5" customHeight="1" x14ac:dyDescent="0.25">
      <c r="A119" s="5"/>
      <c r="B119" s="70" t="s">
        <v>131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61">
        <v>2750</v>
      </c>
      <c r="S119" s="61"/>
      <c r="T119" s="61"/>
      <c r="U119" s="61"/>
      <c r="V119" s="61"/>
      <c r="W119" s="61"/>
      <c r="X119" s="61">
        <v>1424.65</v>
      </c>
      <c r="Y119" s="61"/>
      <c r="Z119" s="61"/>
      <c r="AA119" s="61"/>
      <c r="AB119" s="55" t="s">
        <v>183</v>
      </c>
      <c r="AC119" s="55"/>
      <c r="AD119" s="55"/>
      <c r="AE119" s="55"/>
      <c r="AF119" s="61">
        <v>1424.65</v>
      </c>
      <c r="AG119" s="61"/>
      <c r="AH119" s="61"/>
      <c r="AI119" s="61"/>
      <c r="AJ119" s="61"/>
      <c r="AK119" s="61"/>
      <c r="AL119" s="61"/>
      <c r="AM119" s="61"/>
      <c r="AN119" s="61"/>
      <c r="AO119" s="55" t="s">
        <v>183</v>
      </c>
      <c r="AP119" s="55"/>
      <c r="AQ119" s="55"/>
      <c r="AR119" s="6">
        <v>1325.35</v>
      </c>
      <c r="AS119" s="55" t="s">
        <v>182</v>
      </c>
      <c r="AT119" s="55"/>
      <c r="AU119" s="55"/>
      <c r="AV119" s="55"/>
      <c r="AW119" s="55"/>
      <c r="AX119" s="55"/>
      <c r="AY119" s="55"/>
      <c r="AZ119" s="5"/>
      <c r="BA119" s="5"/>
      <c r="BB119" s="8">
        <f t="shared" si="4"/>
        <v>2442.2571428571428</v>
      </c>
      <c r="BC119" s="8">
        <f t="shared" si="5"/>
        <v>1017.6071428571427</v>
      </c>
      <c r="BD119" s="20">
        <f t="shared" si="6"/>
        <v>2686.482857142857</v>
      </c>
      <c r="BE119" s="20">
        <f t="shared" si="7"/>
        <v>223.87357142857141</v>
      </c>
    </row>
    <row r="120" spans="1:57" ht="22.5" customHeight="1" x14ac:dyDescent="0.25">
      <c r="A120" s="5"/>
      <c r="B120" s="71" t="s">
        <v>132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60">
        <v>2200</v>
      </c>
      <c r="S120" s="60"/>
      <c r="T120" s="60"/>
      <c r="U120" s="60"/>
      <c r="V120" s="60"/>
      <c r="W120" s="60"/>
      <c r="X120" s="60">
        <v>1423.05</v>
      </c>
      <c r="Y120" s="60"/>
      <c r="Z120" s="60"/>
      <c r="AA120" s="60"/>
      <c r="AB120" s="54" t="s">
        <v>181</v>
      </c>
      <c r="AC120" s="54"/>
      <c r="AD120" s="54"/>
      <c r="AE120" s="54"/>
      <c r="AF120" s="60">
        <v>1423.05</v>
      </c>
      <c r="AG120" s="60"/>
      <c r="AH120" s="60"/>
      <c r="AI120" s="60"/>
      <c r="AJ120" s="60"/>
      <c r="AK120" s="60"/>
      <c r="AL120" s="60"/>
      <c r="AM120" s="60"/>
      <c r="AN120" s="60"/>
      <c r="AO120" s="54" t="s">
        <v>181</v>
      </c>
      <c r="AP120" s="54"/>
      <c r="AQ120" s="54"/>
      <c r="AR120" s="7">
        <v>776.95</v>
      </c>
      <c r="AS120" s="54" t="s">
        <v>180</v>
      </c>
      <c r="AT120" s="54"/>
      <c r="AU120" s="54"/>
      <c r="AV120" s="54"/>
      <c r="AW120" s="54"/>
      <c r="AX120" s="54"/>
      <c r="AY120" s="54"/>
      <c r="AZ120" s="5"/>
      <c r="BA120" s="5"/>
      <c r="BB120" s="8">
        <f t="shared" si="4"/>
        <v>2439.5142857142855</v>
      </c>
      <c r="BC120" s="8">
        <f t="shared" si="5"/>
        <v>1016.4642857142856</v>
      </c>
      <c r="BD120" s="20">
        <f t="shared" si="6"/>
        <v>2683.4657142857141</v>
      </c>
      <c r="BE120" s="20">
        <f t="shared" si="7"/>
        <v>223.62214285714285</v>
      </c>
    </row>
    <row r="121" spans="1:57" ht="22.5" customHeight="1" x14ac:dyDescent="0.25">
      <c r="A121" s="5"/>
      <c r="B121" s="71" t="s">
        <v>133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60">
        <v>550</v>
      </c>
      <c r="S121" s="60"/>
      <c r="T121" s="60"/>
      <c r="U121" s="60"/>
      <c r="V121" s="60"/>
      <c r="W121" s="60"/>
      <c r="X121" s="60">
        <v>1.6</v>
      </c>
      <c r="Y121" s="60"/>
      <c r="Z121" s="60"/>
      <c r="AA121" s="60"/>
      <c r="AB121" s="54" t="s">
        <v>179</v>
      </c>
      <c r="AC121" s="54"/>
      <c r="AD121" s="54"/>
      <c r="AE121" s="54"/>
      <c r="AF121" s="60">
        <v>1.6</v>
      </c>
      <c r="AG121" s="60"/>
      <c r="AH121" s="60"/>
      <c r="AI121" s="60"/>
      <c r="AJ121" s="60"/>
      <c r="AK121" s="60"/>
      <c r="AL121" s="60"/>
      <c r="AM121" s="60"/>
      <c r="AN121" s="60"/>
      <c r="AO121" s="54" t="s">
        <v>179</v>
      </c>
      <c r="AP121" s="54"/>
      <c r="AQ121" s="54"/>
      <c r="AR121" s="7">
        <v>548.4</v>
      </c>
      <c r="AS121" s="54" t="s">
        <v>178</v>
      </c>
      <c r="AT121" s="54"/>
      <c r="AU121" s="54"/>
      <c r="AV121" s="54"/>
      <c r="AW121" s="54"/>
      <c r="AX121" s="54"/>
      <c r="AY121" s="54"/>
      <c r="AZ121" s="5"/>
      <c r="BA121" s="5"/>
      <c r="BB121" s="8">
        <f t="shared" si="4"/>
        <v>2.7428571428571429</v>
      </c>
      <c r="BC121" s="8">
        <f t="shared" si="5"/>
        <v>1.1428571428571428</v>
      </c>
      <c r="BD121" s="20">
        <f t="shared" si="6"/>
        <v>3.0171428571428573</v>
      </c>
      <c r="BE121" s="20">
        <f t="shared" si="7"/>
        <v>0.25142857142857145</v>
      </c>
    </row>
    <row r="122" spans="1:57" ht="19.5" customHeight="1" x14ac:dyDescent="0.25">
      <c r="A122" s="5"/>
      <c r="B122" s="70" t="s">
        <v>134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61">
        <v>11000</v>
      </c>
      <c r="S122" s="61"/>
      <c r="T122" s="61"/>
      <c r="U122" s="61"/>
      <c r="V122" s="61"/>
      <c r="W122" s="61"/>
      <c r="X122" s="61">
        <v>9826.86</v>
      </c>
      <c r="Y122" s="61"/>
      <c r="Z122" s="61"/>
      <c r="AA122" s="61"/>
      <c r="AB122" s="55" t="s">
        <v>177</v>
      </c>
      <c r="AC122" s="55"/>
      <c r="AD122" s="55"/>
      <c r="AE122" s="55"/>
      <c r="AF122" s="61">
        <v>9826.86</v>
      </c>
      <c r="AG122" s="61"/>
      <c r="AH122" s="61"/>
      <c r="AI122" s="61"/>
      <c r="AJ122" s="61"/>
      <c r="AK122" s="61"/>
      <c r="AL122" s="61"/>
      <c r="AM122" s="61"/>
      <c r="AN122" s="61"/>
      <c r="AO122" s="55" t="s">
        <v>177</v>
      </c>
      <c r="AP122" s="55"/>
      <c r="AQ122" s="55"/>
      <c r="AR122" s="6">
        <v>1173.1400000000001</v>
      </c>
      <c r="AS122" s="55" t="s">
        <v>176</v>
      </c>
      <c r="AT122" s="55"/>
      <c r="AU122" s="55"/>
      <c r="AV122" s="55"/>
      <c r="AW122" s="55"/>
      <c r="AX122" s="55"/>
      <c r="AY122" s="55"/>
      <c r="AZ122" s="5"/>
      <c r="BA122" s="5"/>
      <c r="BB122" s="8">
        <f t="shared" si="4"/>
        <v>16846.045714285716</v>
      </c>
      <c r="BC122" s="8">
        <f t="shared" si="5"/>
        <v>7019.1857142857152</v>
      </c>
      <c r="BD122" s="20">
        <f t="shared" si="6"/>
        <v>18530.650285714288</v>
      </c>
      <c r="BE122" s="20">
        <f t="shared" si="7"/>
        <v>1544.2208571428573</v>
      </c>
    </row>
    <row r="123" spans="1:57" ht="22.5" customHeight="1" x14ac:dyDescent="0.25">
      <c r="A123" s="5"/>
      <c r="B123" s="71" t="s">
        <v>135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60">
        <v>11000</v>
      </c>
      <c r="S123" s="60"/>
      <c r="T123" s="60"/>
      <c r="U123" s="60"/>
      <c r="V123" s="60"/>
      <c r="W123" s="60"/>
      <c r="X123" s="60">
        <v>9826.86</v>
      </c>
      <c r="Y123" s="60"/>
      <c r="Z123" s="60"/>
      <c r="AA123" s="60"/>
      <c r="AB123" s="54" t="s">
        <v>177</v>
      </c>
      <c r="AC123" s="54"/>
      <c r="AD123" s="54"/>
      <c r="AE123" s="54"/>
      <c r="AF123" s="60">
        <v>9826.86</v>
      </c>
      <c r="AG123" s="60"/>
      <c r="AH123" s="60"/>
      <c r="AI123" s="60"/>
      <c r="AJ123" s="60"/>
      <c r="AK123" s="60"/>
      <c r="AL123" s="60"/>
      <c r="AM123" s="60"/>
      <c r="AN123" s="60"/>
      <c r="AO123" s="54" t="s">
        <v>177</v>
      </c>
      <c r="AP123" s="54"/>
      <c r="AQ123" s="54"/>
      <c r="AR123" s="7">
        <v>1173.1400000000001</v>
      </c>
      <c r="AS123" s="54" t="s">
        <v>176</v>
      </c>
      <c r="AT123" s="54"/>
      <c r="AU123" s="54"/>
      <c r="AV123" s="54"/>
      <c r="AW123" s="54"/>
      <c r="AX123" s="54"/>
      <c r="AY123" s="54"/>
      <c r="AZ123" s="5"/>
      <c r="BA123" s="5"/>
      <c r="BB123" s="8">
        <f t="shared" si="4"/>
        <v>16846.045714285716</v>
      </c>
      <c r="BC123" s="8">
        <f t="shared" si="5"/>
        <v>7019.1857142857152</v>
      </c>
      <c r="BD123" s="20">
        <f t="shared" si="6"/>
        <v>18530.650285714288</v>
      </c>
      <c r="BE123" s="20">
        <f t="shared" si="7"/>
        <v>1544.2208571428573</v>
      </c>
    </row>
    <row r="124" spans="1:57" ht="18.75" customHeight="1" x14ac:dyDescent="0.25">
      <c r="A124" s="5"/>
      <c r="B124" s="70" t="s">
        <v>136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61">
        <v>12900</v>
      </c>
      <c r="S124" s="61"/>
      <c r="T124" s="61"/>
      <c r="U124" s="61"/>
      <c r="V124" s="61"/>
      <c r="W124" s="61"/>
      <c r="X124" s="61">
        <v>12318.13</v>
      </c>
      <c r="Y124" s="61"/>
      <c r="Z124" s="61"/>
      <c r="AA124" s="61"/>
      <c r="AB124" s="55" t="s">
        <v>175</v>
      </c>
      <c r="AC124" s="55"/>
      <c r="AD124" s="55"/>
      <c r="AE124" s="55"/>
      <c r="AF124" s="61">
        <v>12318.13</v>
      </c>
      <c r="AG124" s="61"/>
      <c r="AH124" s="61"/>
      <c r="AI124" s="61"/>
      <c r="AJ124" s="61"/>
      <c r="AK124" s="61"/>
      <c r="AL124" s="61"/>
      <c r="AM124" s="61"/>
      <c r="AN124" s="61"/>
      <c r="AO124" s="55" t="s">
        <v>175</v>
      </c>
      <c r="AP124" s="55"/>
      <c r="AQ124" s="55"/>
      <c r="AR124" s="6">
        <v>581.87</v>
      </c>
      <c r="AS124" s="55" t="s">
        <v>174</v>
      </c>
      <c r="AT124" s="55"/>
      <c r="AU124" s="55"/>
      <c r="AV124" s="55"/>
      <c r="AW124" s="55"/>
      <c r="AX124" s="55"/>
      <c r="AY124" s="55"/>
      <c r="AZ124" s="5"/>
      <c r="BA124" s="5"/>
      <c r="BB124" s="8">
        <f t="shared" si="4"/>
        <v>21116.794285714284</v>
      </c>
      <c r="BC124" s="8">
        <f t="shared" si="5"/>
        <v>8798.6642857142851</v>
      </c>
      <c r="BD124" s="20">
        <f t="shared" si="6"/>
        <v>23228.473714285716</v>
      </c>
      <c r="BE124" s="20">
        <f t="shared" si="7"/>
        <v>1935.706142857143</v>
      </c>
    </row>
    <row r="125" spans="1:57" ht="19.5" customHeight="1" x14ac:dyDescent="0.25">
      <c r="A125" s="5"/>
      <c r="B125" s="70" t="s">
        <v>137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61">
        <v>12900</v>
      </c>
      <c r="S125" s="61"/>
      <c r="T125" s="61"/>
      <c r="U125" s="61"/>
      <c r="V125" s="61"/>
      <c r="W125" s="61"/>
      <c r="X125" s="61">
        <v>12318.13</v>
      </c>
      <c r="Y125" s="61"/>
      <c r="Z125" s="61"/>
      <c r="AA125" s="61"/>
      <c r="AB125" s="55" t="s">
        <v>175</v>
      </c>
      <c r="AC125" s="55"/>
      <c r="AD125" s="55"/>
      <c r="AE125" s="55"/>
      <c r="AF125" s="61">
        <v>12318.13</v>
      </c>
      <c r="AG125" s="61"/>
      <c r="AH125" s="61"/>
      <c r="AI125" s="61"/>
      <c r="AJ125" s="61"/>
      <c r="AK125" s="61"/>
      <c r="AL125" s="61"/>
      <c r="AM125" s="61"/>
      <c r="AN125" s="61"/>
      <c r="AO125" s="55" t="s">
        <v>175</v>
      </c>
      <c r="AP125" s="55"/>
      <c r="AQ125" s="55"/>
      <c r="AR125" s="6">
        <v>581.87</v>
      </c>
      <c r="AS125" s="55" t="s">
        <v>174</v>
      </c>
      <c r="AT125" s="55"/>
      <c r="AU125" s="55"/>
      <c r="AV125" s="55"/>
      <c r="AW125" s="55"/>
      <c r="AX125" s="55"/>
      <c r="AY125" s="55"/>
      <c r="AZ125" s="5"/>
      <c r="BA125" s="5"/>
      <c r="BB125" s="8">
        <f t="shared" si="4"/>
        <v>21116.794285714284</v>
      </c>
      <c r="BC125" s="8">
        <f t="shared" si="5"/>
        <v>8798.6642857142851</v>
      </c>
      <c r="BD125" s="20">
        <f t="shared" si="6"/>
        <v>23228.473714285716</v>
      </c>
      <c r="BE125" s="20">
        <f t="shared" si="7"/>
        <v>1935.706142857143</v>
      </c>
    </row>
    <row r="126" spans="1:57" ht="22.5" customHeight="1" x14ac:dyDescent="0.25">
      <c r="A126" s="5"/>
      <c r="B126" s="71" t="s">
        <v>138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60">
        <v>12900</v>
      </c>
      <c r="S126" s="60"/>
      <c r="T126" s="60"/>
      <c r="U126" s="60"/>
      <c r="V126" s="60"/>
      <c r="W126" s="60"/>
      <c r="X126" s="60">
        <v>12318.13</v>
      </c>
      <c r="Y126" s="60"/>
      <c r="Z126" s="60"/>
      <c r="AA126" s="60"/>
      <c r="AB126" s="54" t="s">
        <v>175</v>
      </c>
      <c r="AC126" s="54"/>
      <c r="AD126" s="54"/>
      <c r="AE126" s="54"/>
      <c r="AF126" s="60">
        <v>12318.13</v>
      </c>
      <c r="AG126" s="60"/>
      <c r="AH126" s="60"/>
      <c r="AI126" s="60"/>
      <c r="AJ126" s="60"/>
      <c r="AK126" s="60"/>
      <c r="AL126" s="60"/>
      <c r="AM126" s="60"/>
      <c r="AN126" s="60"/>
      <c r="AO126" s="54" t="s">
        <v>175</v>
      </c>
      <c r="AP126" s="54"/>
      <c r="AQ126" s="54"/>
      <c r="AR126" s="7">
        <v>581.87</v>
      </c>
      <c r="AS126" s="54" t="s">
        <v>174</v>
      </c>
      <c r="AT126" s="54"/>
      <c r="AU126" s="54"/>
      <c r="AV126" s="54"/>
      <c r="AW126" s="54"/>
      <c r="AX126" s="54"/>
      <c r="AY126" s="54"/>
      <c r="AZ126" s="5"/>
      <c r="BA126" s="5"/>
      <c r="BB126" s="8">
        <f t="shared" si="4"/>
        <v>21116.794285714284</v>
      </c>
      <c r="BC126" s="8">
        <f t="shared" si="5"/>
        <v>8798.6642857142851</v>
      </c>
      <c r="BD126" s="20">
        <f t="shared" si="6"/>
        <v>23228.473714285716</v>
      </c>
      <c r="BE126" s="20">
        <f t="shared" si="7"/>
        <v>1935.706142857143</v>
      </c>
    </row>
    <row r="127" spans="1:57" ht="19.5" customHeight="1" x14ac:dyDescent="0.25">
      <c r="A127" s="5"/>
      <c r="B127" s="70" t="s">
        <v>139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61">
        <v>61000</v>
      </c>
      <c r="S127" s="61"/>
      <c r="T127" s="61"/>
      <c r="U127" s="61"/>
      <c r="V127" s="61"/>
      <c r="W127" s="61"/>
      <c r="X127" s="61">
        <v>49889.04</v>
      </c>
      <c r="Y127" s="61"/>
      <c r="Z127" s="61"/>
      <c r="AA127" s="61"/>
      <c r="AB127" s="55" t="s">
        <v>173</v>
      </c>
      <c r="AC127" s="55"/>
      <c r="AD127" s="55"/>
      <c r="AE127" s="55"/>
      <c r="AF127" s="61">
        <v>49889.04</v>
      </c>
      <c r="AG127" s="61"/>
      <c r="AH127" s="61"/>
      <c r="AI127" s="61"/>
      <c r="AJ127" s="61"/>
      <c r="AK127" s="61"/>
      <c r="AL127" s="61"/>
      <c r="AM127" s="61"/>
      <c r="AN127" s="61"/>
      <c r="AO127" s="55" t="s">
        <v>173</v>
      </c>
      <c r="AP127" s="55"/>
      <c r="AQ127" s="55"/>
      <c r="AR127" s="6">
        <v>11110.96</v>
      </c>
      <c r="AS127" s="55" t="s">
        <v>172</v>
      </c>
      <c r="AT127" s="55"/>
      <c r="AU127" s="55"/>
      <c r="AV127" s="55"/>
      <c r="AW127" s="55"/>
      <c r="AX127" s="55"/>
      <c r="AY127" s="55"/>
      <c r="AZ127" s="5"/>
      <c r="BA127" s="5"/>
      <c r="BB127" s="8">
        <f t="shared" si="4"/>
        <v>85524.068571428565</v>
      </c>
      <c r="BC127" s="8">
        <f t="shared" si="5"/>
        <v>35635.028571428564</v>
      </c>
      <c r="BD127" s="20">
        <f t="shared" si="6"/>
        <v>94076.47542857143</v>
      </c>
      <c r="BE127" s="20">
        <f t="shared" si="7"/>
        <v>7839.7062857142855</v>
      </c>
    </row>
    <row r="128" spans="1:57" ht="19.5" customHeight="1" x14ac:dyDescent="0.25">
      <c r="A128" s="5"/>
      <c r="B128" s="70" t="s">
        <v>140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61">
        <v>61000</v>
      </c>
      <c r="S128" s="61"/>
      <c r="T128" s="61"/>
      <c r="U128" s="61"/>
      <c r="V128" s="61"/>
      <c r="W128" s="61"/>
      <c r="X128" s="61">
        <v>49889.04</v>
      </c>
      <c r="Y128" s="61"/>
      <c r="Z128" s="61"/>
      <c r="AA128" s="61"/>
      <c r="AB128" s="55" t="s">
        <v>173</v>
      </c>
      <c r="AC128" s="55"/>
      <c r="AD128" s="55"/>
      <c r="AE128" s="55"/>
      <c r="AF128" s="61">
        <v>49889.04</v>
      </c>
      <c r="AG128" s="61"/>
      <c r="AH128" s="61"/>
      <c r="AI128" s="61"/>
      <c r="AJ128" s="61"/>
      <c r="AK128" s="61"/>
      <c r="AL128" s="61"/>
      <c r="AM128" s="61"/>
      <c r="AN128" s="61"/>
      <c r="AO128" s="55" t="s">
        <v>173</v>
      </c>
      <c r="AP128" s="55"/>
      <c r="AQ128" s="55"/>
      <c r="AR128" s="6">
        <v>11110.96</v>
      </c>
      <c r="AS128" s="55" t="s">
        <v>172</v>
      </c>
      <c r="AT128" s="55"/>
      <c r="AU128" s="55"/>
      <c r="AV128" s="55"/>
      <c r="AW128" s="55"/>
      <c r="AX128" s="55"/>
      <c r="AY128" s="55"/>
      <c r="AZ128" s="5"/>
      <c r="BA128" s="5"/>
      <c r="BB128" s="8">
        <f t="shared" si="4"/>
        <v>85524.068571428565</v>
      </c>
      <c r="BC128" s="8">
        <f t="shared" si="5"/>
        <v>35635.028571428564</v>
      </c>
      <c r="BD128" s="20">
        <f t="shared" si="6"/>
        <v>94076.47542857143</v>
      </c>
      <c r="BE128" s="20">
        <f t="shared" si="7"/>
        <v>7839.7062857142855</v>
      </c>
    </row>
    <row r="129" spans="1:57" ht="19.5" customHeight="1" x14ac:dyDescent="0.25">
      <c r="A129" s="5"/>
      <c r="B129" s="70" t="s">
        <v>141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61">
        <v>17000</v>
      </c>
      <c r="S129" s="61"/>
      <c r="T129" s="61"/>
      <c r="U129" s="61"/>
      <c r="V129" s="61"/>
      <c r="W129" s="61"/>
      <c r="X129" s="61">
        <v>15484.04</v>
      </c>
      <c r="Y129" s="61"/>
      <c r="Z129" s="61"/>
      <c r="AA129" s="61"/>
      <c r="AB129" s="55" t="s">
        <v>171</v>
      </c>
      <c r="AC129" s="55"/>
      <c r="AD129" s="55"/>
      <c r="AE129" s="55"/>
      <c r="AF129" s="61">
        <v>15484.04</v>
      </c>
      <c r="AG129" s="61"/>
      <c r="AH129" s="61"/>
      <c r="AI129" s="61"/>
      <c r="AJ129" s="61"/>
      <c r="AK129" s="61"/>
      <c r="AL129" s="61"/>
      <c r="AM129" s="61"/>
      <c r="AN129" s="61"/>
      <c r="AO129" s="55" t="s">
        <v>171</v>
      </c>
      <c r="AP129" s="55"/>
      <c r="AQ129" s="55"/>
      <c r="AR129" s="6">
        <v>1515.96</v>
      </c>
      <c r="AS129" s="55" t="s">
        <v>170</v>
      </c>
      <c r="AT129" s="55"/>
      <c r="AU129" s="55"/>
      <c r="AV129" s="55"/>
      <c r="AW129" s="55"/>
      <c r="AX129" s="55"/>
      <c r="AY129" s="55"/>
      <c r="AZ129" s="5"/>
      <c r="BA129" s="5"/>
      <c r="BB129" s="8">
        <f t="shared" si="4"/>
        <v>26544.068571428572</v>
      </c>
      <c r="BC129" s="8">
        <f t="shared" si="5"/>
        <v>11060.028571428571</v>
      </c>
      <c r="BD129" s="20">
        <f t="shared" si="6"/>
        <v>29198.47542857143</v>
      </c>
      <c r="BE129" s="20">
        <f t="shared" si="7"/>
        <v>2433.206285714286</v>
      </c>
    </row>
    <row r="130" spans="1:57" ht="22.5" customHeight="1" x14ac:dyDescent="0.25">
      <c r="A130" s="5"/>
      <c r="B130" s="71" t="s">
        <v>142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60">
        <v>17000</v>
      </c>
      <c r="S130" s="60"/>
      <c r="T130" s="60"/>
      <c r="U130" s="60"/>
      <c r="V130" s="60"/>
      <c r="W130" s="60"/>
      <c r="X130" s="60">
        <v>15484.04</v>
      </c>
      <c r="Y130" s="60"/>
      <c r="Z130" s="60"/>
      <c r="AA130" s="60"/>
      <c r="AB130" s="54" t="s">
        <v>171</v>
      </c>
      <c r="AC130" s="54"/>
      <c r="AD130" s="54"/>
      <c r="AE130" s="54"/>
      <c r="AF130" s="60">
        <v>15484.04</v>
      </c>
      <c r="AG130" s="60"/>
      <c r="AH130" s="60"/>
      <c r="AI130" s="60"/>
      <c r="AJ130" s="60"/>
      <c r="AK130" s="60"/>
      <c r="AL130" s="60"/>
      <c r="AM130" s="60"/>
      <c r="AN130" s="60"/>
      <c r="AO130" s="54" t="s">
        <v>171</v>
      </c>
      <c r="AP130" s="54"/>
      <c r="AQ130" s="54"/>
      <c r="AR130" s="7">
        <v>1515.96</v>
      </c>
      <c r="AS130" s="54" t="s">
        <v>170</v>
      </c>
      <c r="AT130" s="54"/>
      <c r="AU130" s="54"/>
      <c r="AV130" s="54"/>
      <c r="AW130" s="54"/>
      <c r="AX130" s="54"/>
      <c r="AY130" s="54"/>
      <c r="AZ130" s="5"/>
      <c r="BA130" s="5"/>
      <c r="BB130" s="8">
        <f t="shared" si="4"/>
        <v>26544.068571428572</v>
      </c>
      <c r="BC130" s="8">
        <f t="shared" si="5"/>
        <v>11060.028571428571</v>
      </c>
      <c r="BD130" s="20">
        <f t="shared" si="6"/>
        <v>29198.47542857143</v>
      </c>
      <c r="BE130" s="20">
        <f t="shared" si="7"/>
        <v>2433.206285714286</v>
      </c>
    </row>
    <row r="131" spans="1:57" ht="18.75" customHeight="1" x14ac:dyDescent="0.25">
      <c r="A131" s="5"/>
      <c r="B131" s="70" t="s">
        <v>143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61">
        <v>44000</v>
      </c>
      <c r="S131" s="61"/>
      <c r="T131" s="61"/>
      <c r="U131" s="61"/>
      <c r="V131" s="61"/>
      <c r="W131" s="61"/>
      <c r="X131" s="61">
        <v>34405</v>
      </c>
      <c r="Y131" s="61"/>
      <c r="Z131" s="61"/>
      <c r="AA131" s="61"/>
      <c r="AB131" s="55" t="s">
        <v>169</v>
      </c>
      <c r="AC131" s="55"/>
      <c r="AD131" s="55"/>
      <c r="AE131" s="55"/>
      <c r="AF131" s="61">
        <v>34405</v>
      </c>
      <c r="AG131" s="61"/>
      <c r="AH131" s="61"/>
      <c r="AI131" s="61"/>
      <c r="AJ131" s="61"/>
      <c r="AK131" s="61"/>
      <c r="AL131" s="61"/>
      <c r="AM131" s="61"/>
      <c r="AN131" s="61"/>
      <c r="AO131" s="55" t="s">
        <v>169</v>
      </c>
      <c r="AP131" s="55"/>
      <c r="AQ131" s="55"/>
      <c r="AR131" s="6">
        <v>9595</v>
      </c>
      <c r="AS131" s="55" t="s">
        <v>168</v>
      </c>
      <c r="AT131" s="55"/>
      <c r="AU131" s="55"/>
      <c r="AV131" s="55"/>
      <c r="AW131" s="55"/>
      <c r="AX131" s="55"/>
      <c r="AY131" s="55"/>
      <c r="AZ131" s="5"/>
      <c r="BA131" s="5"/>
      <c r="BB131" s="8">
        <f t="shared" si="4"/>
        <v>58980</v>
      </c>
      <c r="BC131" s="8">
        <f t="shared" si="5"/>
        <v>24575</v>
      </c>
      <c r="BD131" s="20">
        <f t="shared" si="6"/>
        <v>64878.000000000007</v>
      </c>
      <c r="BE131" s="20">
        <f t="shared" si="7"/>
        <v>5406.5000000000009</v>
      </c>
    </row>
    <row r="132" spans="1:57" ht="22.5" customHeight="1" x14ac:dyDescent="0.25">
      <c r="A132" s="5"/>
      <c r="B132" s="71" t="s">
        <v>144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60">
        <v>35000</v>
      </c>
      <c r="S132" s="60"/>
      <c r="T132" s="60"/>
      <c r="U132" s="60"/>
      <c r="V132" s="60"/>
      <c r="W132" s="60"/>
      <c r="X132" s="60">
        <v>34405</v>
      </c>
      <c r="Y132" s="60"/>
      <c r="Z132" s="60"/>
      <c r="AA132" s="60"/>
      <c r="AB132" s="54" t="s">
        <v>167</v>
      </c>
      <c r="AC132" s="54"/>
      <c r="AD132" s="54"/>
      <c r="AE132" s="54"/>
      <c r="AF132" s="60">
        <v>34405</v>
      </c>
      <c r="AG132" s="60"/>
      <c r="AH132" s="60"/>
      <c r="AI132" s="60"/>
      <c r="AJ132" s="60"/>
      <c r="AK132" s="60"/>
      <c r="AL132" s="60"/>
      <c r="AM132" s="60"/>
      <c r="AN132" s="60"/>
      <c r="AO132" s="54" t="s">
        <v>167</v>
      </c>
      <c r="AP132" s="54"/>
      <c r="AQ132" s="54"/>
      <c r="AR132" s="7">
        <v>595</v>
      </c>
      <c r="AS132" s="54" t="s">
        <v>166</v>
      </c>
      <c r="AT132" s="54"/>
      <c r="AU132" s="54"/>
      <c r="AV132" s="54"/>
      <c r="AW132" s="54"/>
      <c r="AX132" s="54"/>
      <c r="AY132" s="54"/>
      <c r="AZ132" s="5"/>
      <c r="BA132" s="5"/>
      <c r="BB132" s="8">
        <f t="shared" si="4"/>
        <v>58980</v>
      </c>
      <c r="BC132" s="8">
        <f t="shared" si="5"/>
        <v>24575</v>
      </c>
      <c r="BD132" s="20">
        <f t="shared" si="6"/>
        <v>64878.000000000007</v>
      </c>
      <c r="BE132" s="20">
        <f t="shared" si="7"/>
        <v>5406.5000000000009</v>
      </c>
    </row>
    <row r="133" spans="1:57" ht="22.5" customHeight="1" x14ac:dyDescent="0.25">
      <c r="A133" s="5"/>
      <c r="B133" s="71" t="s">
        <v>145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60">
        <v>9000</v>
      </c>
      <c r="S133" s="60"/>
      <c r="T133" s="60"/>
      <c r="U133" s="60"/>
      <c r="V133" s="60"/>
      <c r="W133" s="60"/>
      <c r="X133" s="60">
        <v>0</v>
      </c>
      <c r="Y133" s="60"/>
      <c r="Z133" s="60"/>
      <c r="AA133" s="60"/>
      <c r="AB133" s="54" t="s">
        <v>165</v>
      </c>
      <c r="AC133" s="54"/>
      <c r="AD133" s="54"/>
      <c r="AE133" s="54"/>
      <c r="AF133" s="60">
        <v>0</v>
      </c>
      <c r="AG133" s="60"/>
      <c r="AH133" s="60"/>
      <c r="AI133" s="60"/>
      <c r="AJ133" s="60"/>
      <c r="AK133" s="60"/>
      <c r="AL133" s="60"/>
      <c r="AM133" s="60"/>
      <c r="AN133" s="60"/>
      <c r="AO133" s="54" t="s">
        <v>165</v>
      </c>
      <c r="AP133" s="54"/>
      <c r="AQ133" s="54"/>
      <c r="AR133" s="7">
        <v>9000</v>
      </c>
      <c r="AS133" s="54" t="s">
        <v>164</v>
      </c>
      <c r="AT133" s="54"/>
      <c r="AU133" s="54"/>
      <c r="AV133" s="54"/>
      <c r="AW133" s="54"/>
      <c r="AX133" s="54"/>
      <c r="AY133" s="54"/>
      <c r="AZ133" s="5"/>
      <c r="BA133" s="5"/>
      <c r="BB133" s="8">
        <f t="shared" si="4"/>
        <v>0</v>
      </c>
      <c r="BC133" s="8">
        <f t="shared" si="5"/>
        <v>0</v>
      </c>
      <c r="BD133" s="20">
        <f t="shared" si="6"/>
        <v>0</v>
      </c>
      <c r="BE133" s="20">
        <f t="shared" si="7"/>
        <v>0</v>
      </c>
    </row>
    <row r="134" spans="1:57" ht="18" customHeight="1" x14ac:dyDescent="0.25">
      <c r="A134" s="76" t="s">
        <v>163</v>
      </c>
      <c r="B134" s="76"/>
      <c r="C134" s="76"/>
      <c r="D134" s="76"/>
      <c r="E134" s="76"/>
      <c r="F134" s="76"/>
      <c r="G134" s="76"/>
      <c r="H134" s="65">
        <v>1193328.22</v>
      </c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724748.46</v>
      </c>
      <c r="Z134" s="65"/>
      <c r="AA134" s="65"/>
      <c r="AB134" s="65"/>
      <c r="AC134" s="65"/>
      <c r="AD134" s="65"/>
      <c r="AE134" s="65"/>
      <c r="AF134" s="65"/>
      <c r="AG134" s="65">
        <v>724748.46</v>
      </c>
      <c r="AH134" s="65"/>
      <c r="AI134" s="65"/>
      <c r="AJ134" s="65"/>
      <c r="AK134" s="65"/>
      <c r="AL134" s="65"/>
      <c r="AM134" s="65"/>
      <c r="AN134" s="65"/>
      <c r="AO134" s="65"/>
      <c r="AP134" s="65"/>
      <c r="AQ134" s="65">
        <v>468579.76</v>
      </c>
      <c r="AR134" s="65"/>
      <c r="AS134" s="65"/>
      <c r="AT134" s="65"/>
      <c r="AU134" s="65"/>
      <c r="AV134" s="65"/>
      <c r="AW134" s="65"/>
      <c r="AX134" s="5"/>
      <c r="AY134" s="5"/>
      <c r="AZ134" s="5"/>
      <c r="BA134" s="5"/>
      <c r="BB134" s="5"/>
      <c r="BC134" s="5"/>
    </row>
    <row r="135" spans="1:57" ht="7.5" customHeight="1" x14ac:dyDescent="0.25">
      <c r="A135" s="5"/>
      <c r="B135" s="53"/>
      <c r="C135" s="53"/>
      <c r="D135" s="9"/>
      <c r="E135" s="53"/>
      <c r="F135" s="53"/>
      <c r="G135" s="53"/>
      <c r="H135" s="53"/>
      <c r="I135" s="53"/>
      <c r="J135" s="9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9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9"/>
      <c r="AM135" s="53"/>
      <c r="AN135" s="53"/>
      <c r="AO135" s="53"/>
      <c r="AP135" s="53"/>
      <c r="AQ135" s="53"/>
      <c r="AR135" s="53"/>
      <c r="AS135" s="53"/>
      <c r="AT135" s="53"/>
      <c r="AU135" s="53"/>
      <c r="AV135" s="9"/>
      <c r="AW135" s="53"/>
      <c r="AX135" s="53"/>
      <c r="AY135" s="5"/>
      <c r="AZ135" s="5"/>
      <c r="BA135" s="5"/>
      <c r="BB135" s="5"/>
      <c r="BC135" s="5"/>
    </row>
    <row r="136" spans="1:57" ht="15" customHeight="1" x14ac:dyDescent="0.25">
      <c r="A136" s="5"/>
      <c r="B136" s="53"/>
      <c r="C136" s="53"/>
      <c r="D136" s="9"/>
      <c r="E136" s="53"/>
      <c r="F136" s="53"/>
      <c r="G136" s="72" t="s">
        <v>162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53"/>
      <c r="AD136" s="53"/>
      <c r="AE136" s="53"/>
      <c r="AF136" s="53"/>
      <c r="AG136" s="53"/>
      <c r="AH136" s="53"/>
      <c r="AI136" s="53"/>
      <c r="AJ136" s="53"/>
      <c r="AK136" s="53"/>
      <c r="AL136" s="9"/>
      <c r="AM136" s="53"/>
      <c r="AN136" s="53"/>
      <c r="AO136" s="53"/>
      <c r="AP136" s="53"/>
      <c r="AQ136" s="53"/>
      <c r="AR136" s="53"/>
      <c r="AS136" s="53"/>
      <c r="AT136" s="53"/>
      <c r="AU136" s="53"/>
      <c r="AV136" s="9"/>
      <c r="AW136" s="53"/>
      <c r="AX136" s="53"/>
      <c r="AY136" s="5"/>
      <c r="AZ136" s="5"/>
      <c r="BA136" s="5"/>
      <c r="BB136" s="5"/>
      <c r="BC136" s="5"/>
    </row>
    <row r="137" spans="1:57" ht="3.75" customHeight="1" x14ac:dyDescent="0.25">
      <c r="A137" s="5"/>
      <c r="B137" s="53"/>
      <c r="C137" s="53"/>
      <c r="D137" s="9"/>
      <c r="E137" s="53"/>
      <c r="F137" s="53"/>
      <c r="G137" s="53"/>
      <c r="H137" s="53"/>
      <c r="I137" s="53"/>
      <c r="J137" s="9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9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9"/>
      <c r="AM137" s="53"/>
      <c r="AN137" s="53"/>
      <c r="AO137" s="53"/>
      <c r="AP137" s="53"/>
      <c r="AQ137" s="53"/>
      <c r="AR137" s="53"/>
      <c r="AS137" s="53"/>
      <c r="AT137" s="53"/>
      <c r="AU137" s="53"/>
      <c r="AV137" s="9"/>
      <c r="AW137" s="53"/>
      <c r="AX137" s="53"/>
      <c r="AY137" s="5"/>
      <c r="AZ137" s="5"/>
      <c r="BA137" s="5"/>
      <c r="BB137" s="5"/>
      <c r="BC137" s="5"/>
    </row>
    <row r="138" spans="1:57" ht="21.75" customHeight="1" x14ac:dyDescent="0.25">
      <c r="A138" s="5"/>
      <c r="B138" s="53"/>
      <c r="C138" s="53"/>
      <c r="D138" s="57"/>
      <c r="E138" s="57"/>
      <c r="F138" s="57"/>
      <c r="G138" s="57"/>
      <c r="H138" s="57"/>
      <c r="I138" s="57"/>
      <c r="J138" s="9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9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9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3"/>
      <c r="AX138" s="53"/>
      <c r="AY138" s="5"/>
      <c r="AZ138" s="5"/>
      <c r="BA138" s="5"/>
      <c r="BB138" s="5"/>
      <c r="BC138" s="5"/>
    </row>
    <row r="139" spans="1:57" ht="6" customHeight="1" x14ac:dyDescent="0.25">
      <c r="A139" s="5"/>
      <c r="B139" s="53"/>
      <c r="C139" s="53"/>
      <c r="D139" s="9"/>
      <c r="E139" s="53"/>
      <c r="F139" s="53"/>
      <c r="G139" s="53"/>
      <c r="H139" s="53"/>
      <c r="I139" s="53"/>
      <c r="J139" s="9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9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9"/>
      <c r="AM139" s="53"/>
      <c r="AN139" s="53"/>
      <c r="AO139" s="53"/>
      <c r="AP139" s="53"/>
      <c r="AQ139" s="53"/>
      <c r="AR139" s="53"/>
      <c r="AS139" s="53"/>
      <c r="AT139" s="53"/>
      <c r="AU139" s="53"/>
      <c r="AV139" s="9"/>
      <c r="AW139" s="53"/>
      <c r="AX139" s="53"/>
      <c r="AY139" s="5"/>
      <c r="AZ139" s="5"/>
      <c r="BA139" s="5"/>
      <c r="BB139" s="5"/>
      <c r="BC139" s="5"/>
    </row>
    <row r="140" spans="1:57" ht="4.5" customHeight="1" x14ac:dyDescent="0.25">
      <c r="A140" s="5"/>
      <c r="B140" s="53"/>
      <c r="C140" s="53"/>
      <c r="D140" s="53"/>
      <c r="E140" s="9"/>
      <c r="F140" s="53"/>
      <c r="G140" s="53"/>
      <c r="H140" s="53"/>
      <c r="I140" s="53"/>
      <c r="J140" s="53"/>
      <c r="K140" s="53"/>
      <c r="L140" s="53"/>
      <c r="M140" s="9"/>
      <c r="N140" s="9"/>
      <c r="O140" s="53"/>
      <c r="P140" s="53"/>
      <c r="Q140" s="53"/>
      <c r="R140" s="9"/>
      <c r="S140" s="9"/>
      <c r="T140" s="53"/>
      <c r="U140" s="53"/>
      <c r="V140" s="53"/>
      <c r="W140" s="53"/>
      <c r="X140" s="53"/>
      <c r="Y140" s="53"/>
      <c r="Z140" s="9"/>
      <c r="AA140" s="53"/>
      <c r="AB140" s="53"/>
      <c r="AC140" s="53"/>
      <c r="AD140" s="53"/>
      <c r="AE140" s="53"/>
      <c r="AF140" s="53"/>
      <c r="AG140" s="53"/>
      <c r="AH140" s="53"/>
      <c r="AI140" s="9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9"/>
      <c r="AU140" s="9"/>
      <c r="AV140" s="53"/>
      <c r="AW140" s="53"/>
      <c r="AX140" s="53"/>
      <c r="AY140" s="5"/>
      <c r="AZ140" s="5"/>
      <c r="BA140" s="5"/>
      <c r="BB140" s="5"/>
      <c r="BC140" s="5"/>
    </row>
    <row r="141" spans="1:57" ht="4.5" customHeight="1" x14ac:dyDescent="0.25">
      <c r="A141" s="5"/>
      <c r="B141" s="53"/>
      <c r="C141" s="53"/>
      <c r="D141" s="53"/>
      <c r="E141" s="9"/>
      <c r="F141" s="53"/>
      <c r="G141" s="53"/>
      <c r="H141" s="53"/>
      <c r="I141" s="53"/>
      <c r="J141" s="53"/>
      <c r="K141" s="53"/>
      <c r="L141" s="53"/>
      <c r="M141" s="9"/>
      <c r="N141" s="9"/>
      <c r="O141" s="53"/>
      <c r="P141" s="53"/>
      <c r="Q141" s="53"/>
      <c r="R141" s="9"/>
      <c r="S141" s="9"/>
      <c r="T141" s="53"/>
      <c r="U141" s="53"/>
      <c r="V141" s="53"/>
      <c r="W141" s="53"/>
      <c r="X141" s="53"/>
      <c r="Y141" s="53"/>
      <c r="Z141" s="9"/>
      <c r="AA141" s="53"/>
      <c r="AB141" s="53"/>
      <c r="AC141" s="53"/>
      <c r="AD141" s="53"/>
      <c r="AE141" s="53"/>
      <c r="AF141" s="53"/>
      <c r="AG141" s="53"/>
      <c r="AH141" s="53"/>
      <c r="AI141" s="9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9"/>
      <c r="AU141" s="9"/>
      <c r="AV141" s="53"/>
      <c r="AW141" s="53"/>
      <c r="AX141" s="53"/>
      <c r="AY141" s="5"/>
      <c r="AZ141" s="5"/>
      <c r="BA141" s="5"/>
      <c r="BB141" s="5"/>
      <c r="BC141" s="5"/>
    </row>
    <row r="142" spans="1:57" ht="12" customHeight="1" x14ac:dyDescent="0.25">
      <c r="A142" s="5"/>
      <c r="B142" s="53"/>
      <c r="C142" s="53"/>
      <c r="D142" s="53"/>
      <c r="E142" s="9"/>
      <c r="F142" s="56" t="s">
        <v>147</v>
      </c>
      <c r="G142" s="56"/>
      <c r="H142" s="56"/>
      <c r="I142" s="56"/>
      <c r="J142" s="56"/>
      <c r="K142" s="56"/>
      <c r="L142" s="56"/>
      <c r="M142" s="56"/>
      <c r="N142" s="9"/>
      <c r="O142" s="53"/>
      <c r="P142" s="53"/>
      <c r="Q142" s="53"/>
      <c r="R142" s="9"/>
      <c r="S142" s="56" t="s">
        <v>153</v>
      </c>
      <c r="T142" s="56"/>
      <c r="U142" s="56"/>
      <c r="V142" s="56"/>
      <c r="W142" s="56"/>
      <c r="X142" s="56"/>
      <c r="Y142" s="56"/>
      <c r="Z142" s="9"/>
      <c r="AA142" s="53"/>
      <c r="AB142" s="53"/>
      <c r="AC142" s="53"/>
      <c r="AD142" s="53"/>
      <c r="AE142" s="53"/>
      <c r="AF142" s="53"/>
      <c r="AG142" s="53"/>
      <c r="AH142" s="53"/>
      <c r="AI142" s="9"/>
      <c r="AJ142" s="56" t="s">
        <v>156</v>
      </c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9"/>
      <c r="AV142" s="53"/>
      <c r="AW142" s="53"/>
      <c r="AX142" s="53"/>
      <c r="AY142" s="5"/>
      <c r="AZ142" s="5"/>
      <c r="BA142" s="5"/>
      <c r="BB142" s="5"/>
      <c r="BC142" s="5"/>
    </row>
    <row r="143" spans="1:57" ht="0.75" customHeight="1" x14ac:dyDescent="0.25">
      <c r="A143" s="5"/>
      <c r="B143" s="53"/>
      <c r="C143" s="53"/>
      <c r="D143" s="53"/>
      <c r="E143" s="9"/>
      <c r="F143" s="53"/>
      <c r="G143" s="53"/>
      <c r="H143" s="53"/>
      <c r="I143" s="53"/>
      <c r="J143" s="53"/>
      <c r="K143" s="53"/>
      <c r="L143" s="53"/>
      <c r="M143" s="9"/>
      <c r="N143" s="9"/>
      <c r="O143" s="53"/>
      <c r="P143" s="53"/>
      <c r="Q143" s="53"/>
      <c r="R143" s="9"/>
      <c r="S143" s="9"/>
      <c r="T143" s="53"/>
      <c r="U143" s="53"/>
      <c r="V143" s="53"/>
      <c r="W143" s="53"/>
      <c r="X143" s="53"/>
      <c r="Y143" s="53"/>
      <c r="Z143" s="9"/>
      <c r="AA143" s="53"/>
      <c r="AB143" s="53"/>
      <c r="AC143" s="53"/>
      <c r="AD143" s="53"/>
      <c r="AE143" s="53"/>
      <c r="AF143" s="53"/>
      <c r="AG143" s="53"/>
      <c r="AH143" s="53"/>
      <c r="AI143" s="9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9"/>
      <c r="AU143" s="9"/>
      <c r="AV143" s="53"/>
      <c r="AW143" s="53"/>
      <c r="AX143" s="53"/>
      <c r="AY143" s="5"/>
      <c r="AZ143" s="5"/>
      <c r="BA143" s="5"/>
      <c r="BB143" s="5"/>
      <c r="BC143" s="5"/>
    </row>
    <row r="144" spans="1:57" ht="12" customHeight="1" x14ac:dyDescent="0.25">
      <c r="A144" s="5"/>
      <c r="B144" s="53"/>
      <c r="C144" s="53"/>
      <c r="D144" s="53"/>
      <c r="E144" s="9"/>
      <c r="F144" s="56" t="s">
        <v>148</v>
      </c>
      <c r="G144" s="56"/>
      <c r="H144" s="56"/>
      <c r="I144" s="56"/>
      <c r="J144" s="56"/>
      <c r="K144" s="56"/>
      <c r="L144" s="56"/>
      <c r="M144" s="56"/>
      <c r="N144" s="9"/>
      <c r="O144" s="53"/>
      <c r="P144" s="53"/>
      <c r="Q144" s="53"/>
      <c r="R144" s="9"/>
      <c r="S144" s="56" t="s">
        <v>154</v>
      </c>
      <c r="T144" s="56"/>
      <c r="U144" s="56"/>
      <c r="V144" s="56"/>
      <c r="W144" s="56"/>
      <c r="X144" s="56"/>
      <c r="Y144" s="56"/>
      <c r="Z144" s="9"/>
      <c r="AA144" s="53"/>
      <c r="AB144" s="53"/>
      <c r="AC144" s="53"/>
      <c r="AD144" s="53"/>
      <c r="AE144" s="53"/>
      <c r="AF144" s="53"/>
      <c r="AG144" s="53"/>
      <c r="AH144" s="53"/>
      <c r="AI144" s="9"/>
      <c r="AJ144" s="56" t="s">
        <v>157</v>
      </c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9"/>
      <c r="AV144" s="53"/>
      <c r="AW144" s="53"/>
      <c r="AX144" s="53"/>
      <c r="AY144" s="5"/>
      <c r="AZ144" s="5"/>
      <c r="BA144" s="5"/>
      <c r="BB144" s="5"/>
      <c r="BC144" s="5"/>
    </row>
    <row r="145" spans="1:55" ht="0.75" customHeight="1" x14ac:dyDescent="0.25">
      <c r="A145" s="5"/>
      <c r="B145" s="53"/>
      <c r="C145" s="53"/>
      <c r="D145" s="53"/>
      <c r="E145" s="9"/>
      <c r="F145" s="53"/>
      <c r="G145" s="53"/>
      <c r="H145" s="53"/>
      <c r="I145" s="53"/>
      <c r="J145" s="53"/>
      <c r="K145" s="53"/>
      <c r="L145" s="53"/>
      <c r="M145" s="9"/>
      <c r="N145" s="9"/>
      <c r="O145" s="53"/>
      <c r="P145" s="53"/>
      <c r="Q145" s="53"/>
      <c r="R145" s="9"/>
      <c r="S145" s="9"/>
      <c r="T145" s="53"/>
      <c r="U145" s="53"/>
      <c r="V145" s="53"/>
      <c r="W145" s="53"/>
      <c r="X145" s="53"/>
      <c r="Y145" s="53"/>
      <c r="Z145" s="9"/>
      <c r="AA145" s="53"/>
      <c r="AB145" s="53"/>
      <c r="AC145" s="53"/>
      <c r="AD145" s="53"/>
      <c r="AE145" s="53"/>
      <c r="AF145" s="53"/>
      <c r="AG145" s="53"/>
      <c r="AH145" s="53"/>
      <c r="AI145" s="9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9"/>
      <c r="AU145" s="9"/>
      <c r="AV145" s="53"/>
      <c r="AW145" s="53"/>
      <c r="AX145" s="53"/>
      <c r="AY145" s="5"/>
      <c r="AZ145" s="5"/>
      <c r="BA145" s="5"/>
      <c r="BB145" s="5"/>
      <c r="BC145" s="5"/>
    </row>
    <row r="146" spans="1:55" ht="12" customHeight="1" x14ac:dyDescent="0.25">
      <c r="A146" s="5"/>
      <c r="B146" s="53"/>
      <c r="C146" s="53"/>
      <c r="D146" s="53"/>
      <c r="E146" s="9"/>
      <c r="F146" s="56" t="s">
        <v>149</v>
      </c>
      <c r="G146" s="56"/>
      <c r="H146" s="56"/>
      <c r="I146" s="56"/>
      <c r="J146" s="56"/>
      <c r="K146" s="56"/>
      <c r="L146" s="56"/>
      <c r="M146" s="56"/>
      <c r="N146" s="9"/>
      <c r="O146" s="53"/>
      <c r="P146" s="53"/>
      <c r="Q146" s="53"/>
      <c r="R146" s="9"/>
      <c r="S146" s="56" t="s">
        <v>149</v>
      </c>
      <c r="T146" s="56"/>
      <c r="U146" s="56"/>
      <c r="V146" s="56"/>
      <c r="W146" s="56"/>
      <c r="X146" s="56"/>
      <c r="Y146" s="56"/>
      <c r="Z146" s="9"/>
      <c r="AA146" s="53"/>
      <c r="AB146" s="53"/>
      <c r="AC146" s="53"/>
      <c r="AD146" s="53"/>
      <c r="AE146" s="53"/>
      <c r="AF146" s="53"/>
      <c r="AG146" s="53"/>
      <c r="AH146" s="53"/>
      <c r="AI146" s="9"/>
      <c r="AJ146" s="56" t="s">
        <v>158</v>
      </c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9"/>
      <c r="AV146" s="53"/>
      <c r="AW146" s="53"/>
      <c r="AX146" s="53"/>
      <c r="AY146" s="5"/>
      <c r="AZ146" s="5"/>
      <c r="BA146" s="5"/>
      <c r="BB146" s="5"/>
      <c r="BC146" s="5"/>
    </row>
    <row r="147" spans="1:55" ht="0.75" customHeight="1" x14ac:dyDescent="0.25">
      <c r="A147" s="5"/>
      <c r="B147" s="53"/>
      <c r="C147" s="53"/>
      <c r="D147" s="53"/>
      <c r="E147" s="9"/>
      <c r="F147" s="53"/>
      <c r="G147" s="53"/>
      <c r="H147" s="53"/>
      <c r="I147" s="53"/>
      <c r="J147" s="53"/>
      <c r="K147" s="53"/>
      <c r="L147" s="53"/>
      <c r="M147" s="9"/>
      <c r="N147" s="9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9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9"/>
      <c r="AU147" s="9"/>
      <c r="AV147" s="53"/>
      <c r="AW147" s="53"/>
      <c r="AX147" s="53"/>
      <c r="AY147" s="5"/>
      <c r="AZ147" s="5"/>
      <c r="BA147" s="5"/>
      <c r="BB147" s="5"/>
      <c r="BC147" s="5"/>
    </row>
    <row r="148" spans="1:55" ht="12" customHeight="1" x14ac:dyDescent="0.25">
      <c r="A148" s="5"/>
      <c r="B148" s="53"/>
      <c r="C148" s="53"/>
      <c r="D148" s="53"/>
      <c r="E148" s="9"/>
      <c r="F148" s="56" t="s">
        <v>150</v>
      </c>
      <c r="G148" s="56"/>
      <c r="H148" s="56"/>
      <c r="I148" s="56"/>
      <c r="J148" s="56"/>
      <c r="K148" s="56"/>
      <c r="L148" s="56"/>
      <c r="M148" s="56"/>
      <c r="N148" s="9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9"/>
      <c r="AJ148" s="56" t="s">
        <v>159</v>
      </c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9"/>
      <c r="AV148" s="53"/>
      <c r="AW148" s="53"/>
      <c r="AX148" s="53"/>
      <c r="AY148" s="5"/>
      <c r="AZ148" s="5"/>
      <c r="BA148" s="5"/>
      <c r="BB148" s="5"/>
      <c r="BC148" s="5"/>
    </row>
    <row r="149" spans="1:55" ht="1.5" customHeight="1" x14ac:dyDescent="0.25">
      <c r="A149" s="5"/>
      <c r="B149" s="53"/>
      <c r="C149" s="53"/>
      <c r="D149" s="53"/>
      <c r="E149" s="9"/>
      <c r="F149" s="53"/>
      <c r="G149" s="53"/>
      <c r="H149" s="53"/>
      <c r="I149" s="53"/>
      <c r="J149" s="53"/>
      <c r="K149" s="53"/>
      <c r="L149" s="53"/>
      <c r="M149" s="9"/>
      <c r="N149" s="9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9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9"/>
      <c r="AU149" s="9"/>
      <c r="AV149" s="53"/>
      <c r="AW149" s="53"/>
      <c r="AX149" s="53"/>
      <c r="AY149" s="5"/>
      <c r="AZ149" s="5"/>
      <c r="BA149" s="5"/>
      <c r="BB149" s="5"/>
      <c r="BC149" s="5"/>
    </row>
    <row r="150" spans="1:55" ht="1.5" customHeight="1" x14ac:dyDescent="0.25">
      <c r="A150" s="5"/>
      <c r="B150" s="53"/>
      <c r="C150" s="53"/>
      <c r="D150" s="9"/>
      <c r="E150" s="53"/>
      <c r="F150" s="53"/>
      <c r="G150" s="53"/>
      <c r="H150" s="53"/>
      <c r="I150" s="53"/>
      <c r="J150" s="9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9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9"/>
      <c r="AM150" s="53"/>
      <c r="AN150" s="53"/>
      <c r="AO150" s="53"/>
      <c r="AP150" s="53"/>
      <c r="AQ150" s="53"/>
      <c r="AR150" s="53"/>
      <c r="AS150" s="53"/>
      <c r="AT150" s="53"/>
      <c r="AU150" s="53"/>
      <c r="AV150" s="9"/>
      <c r="AW150" s="53"/>
      <c r="AX150" s="53"/>
      <c r="AY150" s="5"/>
      <c r="AZ150" s="5"/>
      <c r="BA150" s="5"/>
      <c r="BB150" s="5"/>
      <c r="BC150" s="5"/>
    </row>
    <row r="151" spans="1:55" ht="0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t="11.2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69" t="s">
        <v>151</v>
      </c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5"/>
      <c r="AI152" s="5"/>
      <c r="AJ152" s="5"/>
      <c r="AK152" s="5"/>
      <c r="AL152" s="5"/>
      <c r="AM152" s="5"/>
      <c r="AN152" s="64" t="s">
        <v>160</v>
      </c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5"/>
      <c r="BB152" s="5"/>
      <c r="BC152" s="5"/>
    </row>
    <row r="153" spans="1:55" ht="1.5" customHeight="1" x14ac:dyDescent="0.25">
      <c r="A153" s="5"/>
      <c r="B153" s="5"/>
      <c r="C153" s="5"/>
      <c r="D153" s="5"/>
      <c r="E153" s="5"/>
      <c r="F153" s="5"/>
      <c r="G153" s="5"/>
      <c r="H153" s="5"/>
      <c r="I153" s="68"/>
      <c r="J153" s="68"/>
      <c r="K153" s="68"/>
      <c r="L153" s="67" t="s">
        <v>152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5"/>
      <c r="AK153" s="5"/>
      <c r="AL153" s="5"/>
      <c r="AM153" s="5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5"/>
      <c r="BB153" s="5"/>
      <c r="BC153" s="5"/>
    </row>
    <row r="154" spans="1:55" ht="11.25" customHeight="1" x14ac:dyDescent="0.25">
      <c r="A154" s="5"/>
      <c r="B154" s="5"/>
      <c r="C154" s="5"/>
      <c r="D154" s="5"/>
      <c r="E154" s="5"/>
      <c r="F154" s="5"/>
      <c r="G154" s="5"/>
      <c r="H154" s="5"/>
      <c r="I154" s="68"/>
      <c r="J154" s="68"/>
      <c r="K154" s="68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t="1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t="12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4" t="s">
        <v>160</v>
      </c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5"/>
      <c r="BB156" s="5"/>
      <c r="BC156" s="5"/>
    </row>
    <row r="157" spans="1:55" ht="0.75" customHeight="1" x14ac:dyDescent="0.25">
      <c r="A157" s="5"/>
      <c r="B157" s="5"/>
      <c r="C157" s="5"/>
      <c r="D157" s="5"/>
      <c r="E157" s="5"/>
      <c r="F157" s="5"/>
      <c r="G157" s="5"/>
      <c r="H157" s="5"/>
      <c r="I157" s="68"/>
      <c r="J157" s="68"/>
      <c r="K157" s="68"/>
      <c r="L157" s="67" t="s">
        <v>152</v>
      </c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5"/>
      <c r="AL157" s="5"/>
      <c r="AM157" s="5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5"/>
      <c r="BB157" s="5"/>
      <c r="BC157" s="5"/>
    </row>
    <row r="158" spans="1:55" ht="12" customHeight="1" x14ac:dyDescent="0.25">
      <c r="A158" s="5"/>
      <c r="B158" s="5"/>
      <c r="C158" s="5"/>
      <c r="D158" s="5"/>
      <c r="E158" s="5"/>
      <c r="F158" s="5"/>
      <c r="G158" s="5"/>
      <c r="H158" s="5"/>
      <c r="I158" s="68"/>
      <c r="J158" s="68"/>
      <c r="K158" s="68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t="0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</sheetData>
  <mergeCells count="958">
    <mergeCell ref="B54:Q54"/>
    <mergeCell ref="B55:Q55"/>
    <mergeCell ref="B56:Q56"/>
    <mergeCell ref="B59:Q59"/>
    <mergeCell ref="B60:Q60"/>
    <mergeCell ref="B61:Q61"/>
    <mergeCell ref="B30:Q30"/>
    <mergeCell ref="B31:Q31"/>
    <mergeCell ref="B24:Q24"/>
    <mergeCell ref="B25:Q25"/>
    <mergeCell ref="B26:Q26"/>
    <mergeCell ref="B27:Q27"/>
    <mergeCell ref="B28:Q28"/>
    <mergeCell ref="B29:Q29"/>
    <mergeCell ref="B43:Q43"/>
    <mergeCell ref="B44:Q44"/>
    <mergeCell ref="B45:Q45"/>
    <mergeCell ref="B46:Q46"/>
    <mergeCell ref="B47:Q47"/>
    <mergeCell ref="B48:Q48"/>
    <mergeCell ref="A134:G134"/>
    <mergeCell ref="B16:Q16"/>
    <mergeCell ref="B17:Q17"/>
    <mergeCell ref="B18:Q18"/>
    <mergeCell ref="B19:Q19"/>
    <mergeCell ref="B20:Q20"/>
    <mergeCell ref="B21:Q21"/>
    <mergeCell ref="B22:Q22"/>
    <mergeCell ref="B23:Q23"/>
    <mergeCell ref="B57:Q57"/>
    <mergeCell ref="B58:Q58"/>
    <mergeCell ref="B65:Q65"/>
    <mergeCell ref="B66:Q66"/>
    <mergeCell ref="B67:Q67"/>
    <mergeCell ref="B50:Q50"/>
    <mergeCell ref="B51:Q51"/>
    <mergeCell ref="B52:Q52"/>
    <mergeCell ref="B53:Q53"/>
    <mergeCell ref="B79:Q79"/>
    <mergeCell ref="B80:Q80"/>
    <mergeCell ref="B81:Q81"/>
    <mergeCell ref="B82:Q82"/>
    <mergeCell ref="B83:Q83"/>
    <mergeCell ref="B84:Q84"/>
    <mergeCell ref="A2:AO2"/>
    <mergeCell ref="A3:AO3"/>
    <mergeCell ref="A4:O5"/>
    <mergeCell ref="A6:AX6"/>
    <mergeCell ref="A8:AX8"/>
    <mergeCell ref="A11:P12"/>
    <mergeCell ref="B49:Q49"/>
    <mergeCell ref="B32:Q32"/>
    <mergeCell ref="B33:Q33"/>
    <mergeCell ref="B34:Q34"/>
    <mergeCell ref="B35:Q35"/>
    <mergeCell ref="B36:Q36"/>
    <mergeCell ref="B37:Q37"/>
    <mergeCell ref="B38:Q38"/>
    <mergeCell ref="B39:Q39"/>
    <mergeCell ref="B40:Q40"/>
    <mergeCell ref="B41:Q41"/>
    <mergeCell ref="B42:Q42"/>
    <mergeCell ref="R34:W34"/>
    <mergeCell ref="R35:W35"/>
    <mergeCell ref="R36:W36"/>
    <mergeCell ref="R37:W37"/>
    <mergeCell ref="R38:W38"/>
    <mergeCell ref="R39:W3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62:Q62"/>
    <mergeCell ref="B63:Q63"/>
    <mergeCell ref="B64:Q64"/>
    <mergeCell ref="B101:Q101"/>
    <mergeCell ref="B102:Q102"/>
    <mergeCell ref="B103:Q103"/>
    <mergeCell ref="B86:Q86"/>
    <mergeCell ref="B87:Q87"/>
    <mergeCell ref="B88:Q88"/>
    <mergeCell ref="B89:Q89"/>
    <mergeCell ref="B90:Q90"/>
    <mergeCell ref="B91:Q91"/>
    <mergeCell ref="B92:Q92"/>
    <mergeCell ref="B95:Q95"/>
    <mergeCell ref="B96:Q96"/>
    <mergeCell ref="B97:Q97"/>
    <mergeCell ref="B98:Q98"/>
    <mergeCell ref="B99:Q99"/>
    <mergeCell ref="B100:Q100"/>
    <mergeCell ref="B93:Q93"/>
    <mergeCell ref="B94:Q94"/>
    <mergeCell ref="B85:Q85"/>
    <mergeCell ref="B68:Q68"/>
    <mergeCell ref="B69:Q69"/>
    <mergeCell ref="B104:Q104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30:Q130"/>
    <mergeCell ref="B113:Q113"/>
    <mergeCell ref="B114:Q114"/>
    <mergeCell ref="B115:Q115"/>
    <mergeCell ref="B116:Q116"/>
    <mergeCell ref="B117:Q117"/>
    <mergeCell ref="B118:Q118"/>
    <mergeCell ref="B119:Q119"/>
    <mergeCell ref="B120:Q120"/>
    <mergeCell ref="B121:Q121"/>
    <mergeCell ref="B139:C139"/>
    <mergeCell ref="B140:C149"/>
    <mergeCell ref="B122:Q122"/>
    <mergeCell ref="B123:Q123"/>
    <mergeCell ref="B124:Q124"/>
    <mergeCell ref="B125:Q125"/>
    <mergeCell ref="B126:Q126"/>
    <mergeCell ref="B127:Q127"/>
    <mergeCell ref="B128:Q128"/>
    <mergeCell ref="B131:Q131"/>
    <mergeCell ref="B132:Q132"/>
    <mergeCell ref="B133:Q133"/>
    <mergeCell ref="B135:C135"/>
    <mergeCell ref="B136:C136"/>
    <mergeCell ref="B137:C137"/>
    <mergeCell ref="F146:M146"/>
    <mergeCell ref="F147:L147"/>
    <mergeCell ref="F148:M148"/>
    <mergeCell ref="F149:L149"/>
    <mergeCell ref="G135:I135"/>
    <mergeCell ref="G136:AB136"/>
    <mergeCell ref="G137:I137"/>
    <mergeCell ref="G139:I139"/>
    <mergeCell ref="B129:Q129"/>
    <mergeCell ref="F141:L141"/>
    <mergeCell ref="F142:M142"/>
    <mergeCell ref="F143:L143"/>
    <mergeCell ref="F144:M144"/>
    <mergeCell ref="F145:L145"/>
    <mergeCell ref="B150:C150"/>
    <mergeCell ref="C10:T10"/>
    <mergeCell ref="C15:T15"/>
    <mergeCell ref="D138:I138"/>
    <mergeCell ref="D140:D149"/>
    <mergeCell ref="E135:F135"/>
    <mergeCell ref="E136:F136"/>
    <mergeCell ref="E137:F137"/>
    <mergeCell ref="E139:F139"/>
    <mergeCell ref="E150:F150"/>
    <mergeCell ref="G150:I150"/>
    <mergeCell ref="R16:W16"/>
    <mergeCell ref="R17:W17"/>
    <mergeCell ref="R18:W18"/>
    <mergeCell ref="R19:W19"/>
    <mergeCell ref="R20:W20"/>
    <mergeCell ref="R21:W21"/>
    <mergeCell ref="R22:W22"/>
    <mergeCell ref="B138:C138"/>
    <mergeCell ref="AC140:AH149"/>
    <mergeCell ref="AC150:AH150"/>
    <mergeCell ref="AI150:AK150"/>
    <mergeCell ref="AJ140:AS140"/>
    <mergeCell ref="AJ141:AS141"/>
    <mergeCell ref="AJ142:AT142"/>
    <mergeCell ref="K150:N150"/>
    <mergeCell ref="K152:AG152"/>
    <mergeCell ref="L153:AI154"/>
    <mergeCell ref="T143:Y143"/>
    <mergeCell ref="T145:Y145"/>
    <mergeCell ref="T147:Y149"/>
    <mergeCell ref="R147:R149"/>
    <mergeCell ref="R150:U150"/>
    <mergeCell ref="S142:Y142"/>
    <mergeCell ref="S144:Y144"/>
    <mergeCell ref="S146:Y146"/>
    <mergeCell ref="S147:S149"/>
    <mergeCell ref="T140:Y140"/>
    <mergeCell ref="T141:Y141"/>
    <mergeCell ref="AM150:AU150"/>
    <mergeCell ref="AN152:AZ153"/>
    <mergeCell ref="AW150:AX150"/>
    <mergeCell ref="F140:L140"/>
    <mergeCell ref="L157:AJ159"/>
    <mergeCell ref="O135:Q135"/>
    <mergeCell ref="O137:Q137"/>
    <mergeCell ref="O139:Q139"/>
    <mergeCell ref="O140:Q149"/>
    <mergeCell ref="O150:Q150"/>
    <mergeCell ref="AA150:AB150"/>
    <mergeCell ref="R23:W23"/>
    <mergeCell ref="R24:W24"/>
    <mergeCell ref="H134:X134"/>
    <mergeCell ref="I153:K154"/>
    <mergeCell ref="I157:K158"/>
    <mergeCell ref="K135:N135"/>
    <mergeCell ref="K137:N137"/>
    <mergeCell ref="K138:U138"/>
    <mergeCell ref="K139:N139"/>
    <mergeCell ref="R31:W31"/>
    <mergeCell ref="R32:W32"/>
    <mergeCell ref="R33:W33"/>
    <mergeCell ref="R25:W25"/>
    <mergeCell ref="R26:W26"/>
    <mergeCell ref="R27:W27"/>
    <mergeCell ref="R28:W28"/>
    <mergeCell ref="R29:W29"/>
    <mergeCell ref="R40:W40"/>
    <mergeCell ref="R41:W41"/>
    <mergeCell ref="R42:W42"/>
    <mergeCell ref="R43:W43"/>
    <mergeCell ref="R44:W44"/>
    <mergeCell ref="R45:W45"/>
    <mergeCell ref="R46:W46"/>
    <mergeCell ref="R47:W47"/>
    <mergeCell ref="R48:W48"/>
    <mergeCell ref="R49:W49"/>
    <mergeCell ref="R50:W50"/>
    <mergeCell ref="R51:W51"/>
    <mergeCell ref="R67:W67"/>
    <mergeCell ref="R68:W68"/>
    <mergeCell ref="R69:W69"/>
    <mergeCell ref="R52:W52"/>
    <mergeCell ref="R53:W53"/>
    <mergeCell ref="R54:W54"/>
    <mergeCell ref="R55:W55"/>
    <mergeCell ref="R56:W56"/>
    <mergeCell ref="R57:W57"/>
    <mergeCell ref="R58:W58"/>
    <mergeCell ref="R61:W61"/>
    <mergeCell ref="R62:W62"/>
    <mergeCell ref="R63:W63"/>
    <mergeCell ref="R64:W64"/>
    <mergeCell ref="R65:W65"/>
    <mergeCell ref="R66:W66"/>
    <mergeCell ref="R59:W59"/>
    <mergeCell ref="R60:W60"/>
    <mergeCell ref="R70:W70"/>
    <mergeCell ref="R71:W71"/>
    <mergeCell ref="R72:W72"/>
    <mergeCell ref="R73:W73"/>
    <mergeCell ref="R74:W74"/>
    <mergeCell ref="R75:W75"/>
    <mergeCell ref="R76:W76"/>
    <mergeCell ref="R77:W77"/>
    <mergeCell ref="R78:W78"/>
    <mergeCell ref="R99:W99"/>
    <mergeCell ref="R100:W100"/>
    <mergeCell ref="R101:W101"/>
    <mergeCell ref="R102:W102"/>
    <mergeCell ref="R95:W95"/>
    <mergeCell ref="R96:W96"/>
    <mergeCell ref="R79:W79"/>
    <mergeCell ref="R80:W80"/>
    <mergeCell ref="R81:W81"/>
    <mergeCell ref="R82:W82"/>
    <mergeCell ref="R83:W83"/>
    <mergeCell ref="R84:W84"/>
    <mergeCell ref="R85:W85"/>
    <mergeCell ref="R86:W86"/>
    <mergeCell ref="R87:W87"/>
    <mergeCell ref="R88:W88"/>
    <mergeCell ref="R89:W89"/>
    <mergeCell ref="R90:W90"/>
    <mergeCell ref="R91:W91"/>
    <mergeCell ref="R92:W92"/>
    <mergeCell ref="R93:W93"/>
    <mergeCell ref="R94:W94"/>
    <mergeCell ref="R97:W97"/>
    <mergeCell ref="R98:W98"/>
    <mergeCell ref="R117:W117"/>
    <mergeCell ref="R118:W118"/>
    <mergeCell ref="R119:W119"/>
    <mergeCell ref="R120:W120"/>
    <mergeCell ref="R121:W121"/>
    <mergeCell ref="R122:W122"/>
    <mergeCell ref="R103:W103"/>
    <mergeCell ref="R104:W104"/>
    <mergeCell ref="R105:W105"/>
    <mergeCell ref="R106:W106"/>
    <mergeCell ref="R107:W107"/>
    <mergeCell ref="R108:W108"/>
    <mergeCell ref="R109:W109"/>
    <mergeCell ref="R110:W110"/>
    <mergeCell ref="R111:W111"/>
    <mergeCell ref="R112:W112"/>
    <mergeCell ref="R113:W113"/>
    <mergeCell ref="R114:W114"/>
    <mergeCell ref="R115:W115"/>
    <mergeCell ref="R116:W116"/>
    <mergeCell ref="R125:W125"/>
    <mergeCell ref="R126:W126"/>
    <mergeCell ref="R127:W127"/>
    <mergeCell ref="R128:W128"/>
    <mergeCell ref="R129:W129"/>
    <mergeCell ref="R130:W130"/>
    <mergeCell ref="R137:U137"/>
    <mergeCell ref="R139:U139"/>
    <mergeCell ref="R123:W123"/>
    <mergeCell ref="R133:W133"/>
    <mergeCell ref="R135:U135"/>
    <mergeCell ref="R131:W131"/>
    <mergeCell ref="R132:W132"/>
    <mergeCell ref="W150:Z150"/>
    <mergeCell ref="X16:AA16"/>
    <mergeCell ref="X17:AA17"/>
    <mergeCell ref="X18:AA18"/>
    <mergeCell ref="X19:AA19"/>
    <mergeCell ref="X20:AA20"/>
    <mergeCell ref="X21:AA21"/>
    <mergeCell ref="X22:AA22"/>
    <mergeCell ref="X23:AA23"/>
    <mergeCell ref="X24:AA24"/>
    <mergeCell ref="X44:AA44"/>
    <mergeCell ref="X45:AA45"/>
    <mergeCell ref="X46:AA46"/>
    <mergeCell ref="X47:AA47"/>
    <mergeCell ref="X48:AA48"/>
    <mergeCell ref="X49:AA49"/>
    <mergeCell ref="X66:AA66"/>
    <mergeCell ref="R124:W124"/>
    <mergeCell ref="X67:AA67"/>
    <mergeCell ref="X68:AA68"/>
    <mergeCell ref="X51:AA51"/>
    <mergeCell ref="X52:AA52"/>
    <mergeCell ref="X53:AA53"/>
    <mergeCell ref="X54:AA54"/>
    <mergeCell ref="U10:X10"/>
    <mergeCell ref="U15:X15"/>
    <mergeCell ref="W135:Z135"/>
    <mergeCell ref="W137:Z137"/>
    <mergeCell ref="W138:AK138"/>
    <mergeCell ref="W139:Z139"/>
    <mergeCell ref="X25:AA25"/>
    <mergeCell ref="X26:AA26"/>
    <mergeCell ref="X27:AA27"/>
    <mergeCell ref="X28:AA28"/>
    <mergeCell ref="X50:AA50"/>
    <mergeCell ref="X33:AA33"/>
    <mergeCell ref="X34:AA34"/>
    <mergeCell ref="X35:AA35"/>
    <mergeCell ref="X36:AA36"/>
    <mergeCell ref="X37:AA37"/>
    <mergeCell ref="X38:AA38"/>
    <mergeCell ref="X39:AA39"/>
    <mergeCell ref="X40:AA40"/>
    <mergeCell ref="X41:AA41"/>
    <mergeCell ref="X58:AA58"/>
    <mergeCell ref="X59:AA59"/>
    <mergeCell ref="X42:AA42"/>
    <mergeCell ref="X43:AA43"/>
    <mergeCell ref="X55:AA55"/>
    <mergeCell ref="X56:AA56"/>
    <mergeCell ref="X57:AA57"/>
    <mergeCell ref="X60:AA60"/>
    <mergeCell ref="X61:AA61"/>
    <mergeCell ref="X62:AA62"/>
    <mergeCell ref="X63:AA63"/>
    <mergeCell ref="X64:AA64"/>
    <mergeCell ref="X65:AA65"/>
    <mergeCell ref="X69:AA69"/>
    <mergeCell ref="X70:AA70"/>
    <mergeCell ref="X71:AA71"/>
    <mergeCell ref="X72:AA72"/>
    <mergeCell ref="X73:AA73"/>
    <mergeCell ref="X74:AA74"/>
    <mergeCell ref="X75:AA75"/>
    <mergeCell ref="X76:AA76"/>
    <mergeCell ref="X77:AA77"/>
    <mergeCell ref="X98:AA98"/>
    <mergeCell ref="X99:AA99"/>
    <mergeCell ref="X100:AA100"/>
    <mergeCell ref="X101:AA101"/>
    <mergeCell ref="X94:AA94"/>
    <mergeCell ref="X95:AA95"/>
    <mergeCell ref="X78:AA78"/>
    <mergeCell ref="X79:AA79"/>
    <mergeCell ref="X80:AA80"/>
    <mergeCell ref="X81:AA81"/>
    <mergeCell ref="X82:AA82"/>
    <mergeCell ref="X83:AA83"/>
    <mergeCell ref="X84:AA84"/>
    <mergeCell ref="X85:AA85"/>
    <mergeCell ref="X86:AA86"/>
    <mergeCell ref="X87:AA87"/>
    <mergeCell ref="X88:AA88"/>
    <mergeCell ref="X89:AA89"/>
    <mergeCell ref="X90:AA90"/>
    <mergeCell ref="X91:AA91"/>
    <mergeCell ref="X92:AA92"/>
    <mergeCell ref="X93:AA93"/>
    <mergeCell ref="X96:AA96"/>
    <mergeCell ref="X97:AA97"/>
    <mergeCell ref="AB38:AE38"/>
    <mergeCell ref="X132:AA132"/>
    <mergeCell ref="X133:AA133"/>
    <mergeCell ref="AB43:AE43"/>
    <mergeCell ref="AB44:AE44"/>
    <mergeCell ref="AB45:AE45"/>
    <mergeCell ref="AB48:AE48"/>
    <mergeCell ref="AB49:AE49"/>
    <mergeCell ref="AB50:AE50"/>
    <mergeCell ref="AB51:AE51"/>
    <mergeCell ref="AB52:AE52"/>
    <mergeCell ref="X108:AA108"/>
    <mergeCell ref="X109:AA109"/>
    <mergeCell ref="X110:AA110"/>
    <mergeCell ref="X111:AA111"/>
    <mergeCell ref="X112:AA112"/>
    <mergeCell ref="X113:AA113"/>
    <mergeCell ref="X130:AA130"/>
    <mergeCell ref="X131:AA131"/>
    <mergeCell ref="X114:AA114"/>
    <mergeCell ref="X115:AA115"/>
    <mergeCell ref="X116:AA116"/>
    <mergeCell ref="X117:AA117"/>
    <mergeCell ref="X104:AA104"/>
    <mergeCell ref="AB41:AE41"/>
    <mergeCell ref="AB42:AE42"/>
    <mergeCell ref="X105:AA105"/>
    <mergeCell ref="X106:AA106"/>
    <mergeCell ref="X107:AA107"/>
    <mergeCell ref="Z147:Z149"/>
    <mergeCell ref="AA135:AB135"/>
    <mergeCell ref="AA137:AB137"/>
    <mergeCell ref="AA139:AB139"/>
    <mergeCell ref="AA140:AB149"/>
    <mergeCell ref="X118:AA118"/>
    <mergeCell ref="X119:AA119"/>
    <mergeCell ref="X120:AA120"/>
    <mergeCell ref="X121:AA121"/>
    <mergeCell ref="X124:AA124"/>
    <mergeCell ref="X125:AA125"/>
    <mergeCell ref="X126:AA126"/>
    <mergeCell ref="X127:AA127"/>
    <mergeCell ref="X128:AA128"/>
    <mergeCell ref="X129:AA129"/>
    <mergeCell ref="X123:AA123"/>
    <mergeCell ref="X122:AA122"/>
    <mergeCell ref="X102:AA102"/>
    <mergeCell ref="X103:AA103"/>
    <mergeCell ref="AB70:AE70"/>
    <mergeCell ref="AB71:AE71"/>
    <mergeCell ref="AB72:AE72"/>
    <mergeCell ref="AB73:AE73"/>
    <mergeCell ref="Y134:AF134"/>
    <mergeCell ref="AB21:AE21"/>
    <mergeCell ref="AB22:AE22"/>
    <mergeCell ref="AB23:AE23"/>
    <mergeCell ref="AB24:AE24"/>
    <mergeCell ref="AB46:AE46"/>
    <mergeCell ref="AB47:AE47"/>
    <mergeCell ref="AB30:AE30"/>
    <mergeCell ref="AB31:AE31"/>
    <mergeCell ref="AB32:AE32"/>
    <mergeCell ref="AB33:AE33"/>
    <mergeCell ref="AB34:AE34"/>
    <mergeCell ref="AB35:AE35"/>
    <mergeCell ref="AB36:AE36"/>
    <mergeCell ref="AB37:AE37"/>
    <mergeCell ref="AB54:AE54"/>
    <mergeCell ref="AB55:AE55"/>
    <mergeCell ref="AB56:AE56"/>
    <mergeCell ref="AB39:AE39"/>
    <mergeCell ref="AB40:AE40"/>
    <mergeCell ref="AB61:AE61"/>
    <mergeCell ref="AB62:AE62"/>
    <mergeCell ref="AB63:AE63"/>
    <mergeCell ref="AB64:AE64"/>
    <mergeCell ref="AB65:AE65"/>
    <mergeCell ref="AB66:AE66"/>
    <mergeCell ref="AB67:AE67"/>
    <mergeCell ref="AB68:AE68"/>
    <mergeCell ref="AB69:AE69"/>
    <mergeCell ref="AB53:AE53"/>
    <mergeCell ref="AB90:AE90"/>
    <mergeCell ref="AB91:AE91"/>
    <mergeCell ref="AB92:AE92"/>
    <mergeCell ref="AB75:AE75"/>
    <mergeCell ref="AB76:AE76"/>
    <mergeCell ref="AB77:AE77"/>
    <mergeCell ref="AB78:AE78"/>
    <mergeCell ref="AB79:AE79"/>
    <mergeCell ref="AB80:AE80"/>
    <mergeCell ref="AB81:AE81"/>
    <mergeCell ref="AB84:AE84"/>
    <mergeCell ref="AB85:AE85"/>
    <mergeCell ref="AB86:AE86"/>
    <mergeCell ref="AB87:AE87"/>
    <mergeCell ref="AB88:AE88"/>
    <mergeCell ref="AB89:AE89"/>
    <mergeCell ref="AB82:AE82"/>
    <mergeCell ref="AB83:AE83"/>
    <mergeCell ref="AB74:AE74"/>
    <mergeCell ref="AB57:AE57"/>
    <mergeCell ref="AB58:AE58"/>
    <mergeCell ref="AB59:AE59"/>
    <mergeCell ref="AB60:AE60"/>
    <mergeCell ref="AB113:AE113"/>
    <mergeCell ref="AB114:AE114"/>
    <mergeCell ref="AB115:AE115"/>
    <mergeCell ref="AB116:AE116"/>
    <mergeCell ref="AB117:AE117"/>
    <mergeCell ref="AB110:AE110"/>
    <mergeCell ref="AB93:AE93"/>
    <mergeCell ref="AB94:AE94"/>
    <mergeCell ref="AB95:AE95"/>
    <mergeCell ref="AB96:AE96"/>
    <mergeCell ref="AB97:AE97"/>
    <mergeCell ref="AB98:AE98"/>
    <mergeCell ref="AB99:AE99"/>
    <mergeCell ref="AB100:AE100"/>
    <mergeCell ref="AB101:AE101"/>
    <mergeCell ref="AB102:AE102"/>
    <mergeCell ref="AB103:AE103"/>
    <mergeCell ref="AB104:AE104"/>
    <mergeCell ref="AB105:AE105"/>
    <mergeCell ref="AB106:AE106"/>
    <mergeCell ref="AB107:AE107"/>
    <mergeCell ref="AB108:AE108"/>
    <mergeCell ref="AB109:AE109"/>
    <mergeCell ref="AB112:AE112"/>
    <mergeCell ref="AI136:AK136"/>
    <mergeCell ref="AI137:AK137"/>
    <mergeCell ref="AI139:AK139"/>
    <mergeCell ref="AB120:AE120"/>
    <mergeCell ref="AB121:AE121"/>
    <mergeCell ref="AB122:AE122"/>
    <mergeCell ref="AB123:AE123"/>
    <mergeCell ref="AB124:AE124"/>
    <mergeCell ref="AB125:AE125"/>
    <mergeCell ref="AB126:AE126"/>
    <mergeCell ref="AB132:AE132"/>
    <mergeCell ref="AB133:AE133"/>
    <mergeCell ref="AC135:AH135"/>
    <mergeCell ref="AC136:AH136"/>
    <mergeCell ref="AC137:AH137"/>
    <mergeCell ref="AC139:AH139"/>
    <mergeCell ref="AF132:AN132"/>
    <mergeCell ref="AF133:AN133"/>
    <mergeCell ref="AG134:AP134"/>
    <mergeCell ref="AI135:AK135"/>
    <mergeCell ref="AF130:AN130"/>
    <mergeCell ref="AM139:AU139"/>
    <mergeCell ref="AO120:AQ120"/>
    <mergeCell ref="AO121:AQ121"/>
    <mergeCell ref="AB129:AE129"/>
    <mergeCell ref="AB130:AE130"/>
    <mergeCell ref="AB131:AE131"/>
    <mergeCell ref="AF131:AN131"/>
    <mergeCell ref="AB127:AE127"/>
    <mergeCell ref="AB128:AE128"/>
    <mergeCell ref="AB111:AE111"/>
    <mergeCell ref="AF30:AN30"/>
    <mergeCell ref="AF31:AN31"/>
    <mergeCell ref="AF39:AN39"/>
    <mergeCell ref="AF40:AN40"/>
    <mergeCell ref="AF58:AN58"/>
    <mergeCell ref="AF41:AN41"/>
    <mergeCell ref="AF42:AN42"/>
    <mergeCell ref="AF43:AN43"/>
    <mergeCell ref="AF44:AN44"/>
    <mergeCell ref="AF45:AN45"/>
    <mergeCell ref="AF46:AN46"/>
    <mergeCell ref="AF47:AN47"/>
    <mergeCell ref="AF48:AN48"/>
    <mergeCell ref="AF49:AN49"/>
    <mergeCell ref="AF66:AN66"/>
    <mergeCell ref="AB118:AE118"/>
    <mergeCell ref="AB119:AE119"/>
    <mergeCell ref="AF32:AN32"/>
    <mergeCell ref="AF33:AN33"/>
    <mergeCell ref="AF34:AN34"/>
    <mergeCell ref="AF35:AN35"/>
    <mergeCell ref="AF36:AN36"/>
    <mergeCell ref="AF37:AN37"/>
    <mergeCell ref="AO34:AQ34"/>
    <mergeCell ref="AO35:AQ35"/>
    <mergeCell ref="AG10:AP10"/>
    <mergeCell ref="AG15:AP15"/>
    <mergeCell ref="Y10:AF10"/>
    <mergeCell ref="Y15:AF15"/>
    <mergeCell ref="X32:AA32"/>
    <mergeCell ref="AO27:AQ27"/>
    <mergeCell ref="AO16:AQ16"/>
    <mergeCell ref="AO17:AQ17"/>
    <mergeCell ref="AO18:AQ18"/>
    <mergeCell ref="AO19:AQ19"/>
    <mergeCell ref="AO20:AQ20"/>
    <mergeCell ref="AO21:AQ21"/>
    <mergeCell ref="AB16:AE16"/>
    <mergeCell ref="AB17:AE17"/>
    <mergeCell ref="AB18:AE18"/>
    <mergeCell ref="AB19:AE19"/>
    <mergeCell ref="AF50:AN50"/>
    <mergeCell ref="AF51:AN51"/>
    <mergeCell ref="AF52:AN52"/>
    <mergeCell ref="AF53:AN53"/>
    <mergeCell ref="AF54:AN54"/>
    <mergeCell ref="AF55:AN55"/>
    <mergeCell ref="AF56:AN56"/>
    <mergeCell ref="AF57:AN57"/>
    <mergeCell ref="AD7:AX7"/>
    <mergeCell ref="AE11:AX11"/>
    <mergeCell ref="AF16:AN16"/>
    <mergeCell ref="AF17:AN17"/>
    <mergeCell ref="AF18:AN18"/>
    <mergeCell ref="AF19:AN19"/>
    <mergeCell ref="AF20:AN20"/>
    <mergeCell ref="AF21:AN21"/>
    <mergeCell ref="AF38:AN38"/>
    <mergeCell ref="AF23:AN23"/>
    <mergeCell ref="AF24:AN24"/>
    <mergeCell ref="AF25:AN25"/>
    <mergeCell ref="AF26:AN26"/>
    <mergeCell ref="AF27:AN27"/>
    <mergeCell ref="AF28:AN28"/>
    <mergeCell ref="AF29:AN29"/>
    <mergeCell ref="AF74:AN74"/>
    <mergeCell ref="AF75:AN75"/>
    <mergeCell ref="AF76:AN76"/>
    <mergeCell ref="AF59:AN59"/>
    <mergeCell ref="AF60:AN60"/>
    <mergeCell ref="AF61:AN61"/>
    <mergeCell ref="AF62:AN62"/>
    <mergeCell ref="AF63:AN63"/>
    <mergeCell ref="AF64:AN64"/>
    <mergeCell ref="AF65:AN65"/>
    <mergeCell ref="AF68:AN68"/>
    <mergeCell ref="AF69:AN69"/>
    <mergeCell ref="AF70:AN70"/>
    <mergeCell ref="AF71:AN71"/>
    <mergeCell ref="AF72:AN72"/>
    <mergeCell ref="AF73:AN73"/>
    <mergeCell ref="AF67:AN67"/>
    <mergeCell ref="AF77:AN77"/>
    <mergeCell ref="AF78:AN78"/>
    <mergeCell ref="AF79:AN79"/>
    <mergeCell ref="AF80:AN80"/>
    <mergeCell ref="AF81:AN81"/>
    <mergeCell ref="AF82:AN82"/>
    <mergeCell ref="AF83:AN83"/>
    <mergeCell ref="AF84:AN84"/>
    <mergeCell ref="AF85:AN85"/>
    <mergeCell ref="AF86:AN86"/>
    <mergeCell ref="AF87:AN87"/>
    <mergeCell ref="AF88:AN88"/>
    <mergeCell ref="AF89:AN89"/>
    <mergeCell ref="AF90:AN90"/>
    <mergeCell ref="AF91:AN91"/>
    <mergeCell ref="AF92:AN92"/>
    <mergeCell ref="AF93:AN93"/>
    <mergeCell ref="AF94:AN94"/>
    <mergeCell ref="AF110:AN110"/>
    <mergeCell ref="AF111:AN111"/>
    <mergeCell ref="AF112:AN112"/>
    <mergeCell ref="AF95:AN95"/>
    <mergeCell ref="AF96:AN96"/>
    <mergeCell ref="AF97:AN97"/>
    <mergeCell ref="AF98:AN98"/>
    <mergeCell ref="AF99:AN99"/>
    <mergeCell ref="AF100:AN100"/>
    <mergeCell ref="AF101:AN101"/>
    <mergeCell ref="AF104:AN104"/>
    <mergeCell ref="AF105:AN105"/>
    <mergeCell ref="AF106:AN106"/>
    <mergeCell ref="AF107:AN107"/>
    <mergeCell ref="AF108:AN108"/>
    <mergeCell ref="AF109:AN109"/>
    <mergeCell ref="AF102:AN102"/>
    <mergeCell ref="AF103:AN103"/>
    <mergeCell ref="AF113:AN113"/>
    <mergeCell ref="AF114:AN114"/>
    <mergeCell ref="AF115:AN115"/>
    <mergeCell ref="AF116:AN116"/>
    <mergeCell ref="AF117:AN117"/>
    <mergeCell ref="AF118:AN118"/>
    <mergeCell ref="AF119:AN119"/>
    <mergeCell ref="AF120:AN120"/>
    <mergeCell ref="AF121:AN121"/>
    <mergeCell ref="AO133:AQ133"/>
    <mergeCell ref="AQ134:AW134"/>
    <mergeCell ref="AS133:AY133"/>
    <mergeCell ref="AS125:AY125"/>
    <mergeCell ref="AS126:AY126"/>
    <mergeCell ref="AS127:AY127"/>
    <mergeCell ref="AS128:AY128"/>
    <mergeCell ref="AS129:AY129"/>
    <mergeCell ref="AS130:AY130"/>
    <mergeCell ref="AS131:AY131"/>
    <mergeCell ref="AS132:AY132"/>
    <mergeCell ref="AO131:AQ131"/>
    <mergeCell ref="AO132:AQ132"/>
    <mergeCell ref="AF122:AN122"/>
    <mergeCell ref="AF123:AN123"/>
    <mergeCell ref="AF124:AN124"/>
    <mergeCell ref="AF125:AN125"/>
    <mergeCell ref="AF126:AN126"/>
    <mergeCell ref="AF127:AN127"/>
    <mergeCell ref="AF128:AN128"/>
    <mergeCell ref="AF129:AN129"/>
    <mergeCell ref="AO123:AQ123"/>
    <mergeCell ref="AO124:AQ124"/>
    <mergeCell ref="AO125:AQ125"/>
    <mergeCell ref="AO126:AQ126"/>
    <mergeCell ref="AO122:AQ122"/>
    <mergeCell ref="AO127:AQ127"/>
    <mergeCell ref="AO128:AQ128"/>
    <mergeCell ref="AO129:AQ129"/>
    <mergeCell ref="AO45:AQ45"/>
    <mergeCell ref="AO56:AQ56"/>
    <mergeCell ref="AO57:AQ57"/>
    <mergeCell ref="AO58:AQ58"/>
    <mergeCell ref="AO59:AQ59"/>
    <mergeCell ref="AO60:AQ60"/>
    <mergeCell ref="AO61:AQ61"/>
    <mergeCell ref="AO62:AQ62"/>
    <mergeCell ref="AO79:AQ79"/>
    <mergeCell ref="AO43:AQ43"/>
    <mergeCell ref="AO44:AQ44"/>
    <mergeCell ref="AO36:AQ36"/>
    <mergeCell ref="AO28:AQ28"/>
    <mergeCell ref="AO29:AQ29"/>
    <mergeCell ref="AO30:AQ30"/>
    <mergeCell ref="AO31:AQ31"/>
    <mergeCell ref="AO32:AQ32"/>
    <mergeCell ref="AO33:AQ33"/>
    <mergeCell ref="AN156:AZ157"/>
    <mergeCell ref="AJ146:AT146"/>
    <mergeCell ref="AJ147:AS147"/>
    <mergeCell ref="AJ148:AT148"/>
    <mergeCell ref="AJ149:AS149"/>
    <mergeCell ref="AO37:AQ37"/>
    <mergeCell ref="AO38:AQ38"/>
    <mergeCell ref="AO39:AQ39"/>
    <mergeCell ref="AO40:AQ40"/>
    <mergeCell ref="AO41:AQ41"/>
    <mergeCell ref="AO42:AQ42"/>
    <mergeCell ref="AO63:AQ63"/>
    <mergeCell ref="AO46:AQ46"/>
    <mergeCell ref="AO47:AQ47"/>
    <mergeCell ref="AO48:AQ48"/>
    <mergeCell ref="AO49:AQ49"/>
    <mergeCell ref="AO50:AQ50"/>
    <mergeCell ref="AO51:AQ51"/>
    <mergeCell ref="AO52:AQ52"/>
    <mergeCell ref="AO53:AQ53"/>
    <mergeCell ref="AO54:AQ54"/>
    <mergeCell ref="AO71:AQ71"/>
    <mergeCell ref="AO72:AQ72"/>
    <mergeCell ref="AO55:AQ55"/>
    <mergeCell ref="AO81:AQ81"/>
    <mergeCell ref="AO64:AQ64"/>
    <mergeCell ref="AO65:AQ65"/>
    <mergeCell ref="AO66:AQ66"/>
    <mergeCell ref="AO67:AQ67"/>
    <mergeCell ref="AO68:AQ68"/>
    <mergeCell ref="AO69:AQ69"/>
    <mergeCell ref="AO70:AQ70"/>
    <mergeCell ref="AO73:AQ73"/>
    <mergeCell ref="AO74:AQ74"/>
    <mergeCell ref="AO75:AQ75"/>
    <mergeCell ref="AO76:AQ76"/>
    <mergeCell ref="AO77:AQ77"/>
    <mergeCell ref="AO78:AQ78"/>
    <mergeCell ref="AO80:AQ80"/>
    <mergeCell ref="AO82:AQ82"/>
    <mergeCell ref="AO83:AQ83"/>
    <mergeCell ref="AO84:AQ84"/>
    <mergeCell ref="AO85:AQ85"/>
    <mergeCell ref="AO86:AQ86"/>
    <mergeCell ref="AO87:AQ87"/>
    <mergeCell ref="AO88:AQ88"/>
    <mergeCell ref="AO89:AQ89"/>
    <mergeCell ref="AO90:AQ90"/>
    <mergeCell ref="AO97:AQ97"/>
    <mergeCell ref="AO98:AQ98"/>
    <mergeCell ref="AO101:AQ101"/>
    <mergeCell ref="AO102:AQ102"/>
    <mergeCell ref="AO103:AQ103"/>
    <mergeCell ref="AO104:AQ104"/>
    <mergeCell ref="AO105:AQ105"/>
    <mergeCell ref="AO106:AQ106"/>
    <mergeCell ref="AO99:AQ99"/>
    <mergeCell ref="AO119:AQ119"/>
    <mergeCell ref="AO115:AQ115"/>
    <mergeCell ref="AO116:AQ116"/>
    <mergeCell ref="AO117:AQ117"/>
    <mergeCell ref="AO100:AQ100"/>
    <mergeCell ref="AS78:AY78"/>
    <mergeCell ref="AS79:AY79"/>
    <mergeCell ref="AS62:AY62"/>
    <mergeCell ref="AS63:AY63"/>
    <mergeCell ref="AS64:AY64"/>
    <mergeCell ref="AS65:AY65"/>
    <mergeCell ref="AS66:AY66"/>
    <mergeCell ref="AS67:AY67"/>
    <mergeCell ref="AS68:AY68"/>
    <mergeCell ref="AS71:AY71"/>
    <mergeCell ref="AS72:AY72"/>
    <mergeCell ref="AO107:AQ107"/>
    <mergeCell ref="AO108:AQ108"/>
    <mergeCell ref="AO91:AQ91"/>
    <mergeCell ref="AO92:AQ92"/>
    <mergeCell ref="AO93:AQ93"/>
    <mergeCell ref="AO94:AQ94"/>
    <mergeCell ref="AO95:AQ95"/>
    <mergeCell ref="AO96:AQ96"/>
    <mergeCell ref="AO113:AQ113"/>
    <mergeCell ref="AO114:AQ114"/>
    <mergeCell ref="AO118:AQ118"/>
    <mergeCell ref="AS39:AY39"/>
    <mergeCell ref="AS40:AY40"/>
    <mergeCell ref="AS41:AY41"/>
    <mergeCell ref="AS90:AY90"/>
    <mergeCell ref="AS91:AY91"/>
    <mergeCell ref="AS92:AY92"/>
    <mergeCell ref="AS93:AY93"/>
    <mergeCell ref="AS94:AY94"/>
    <mergeCell ref="AS95:AY95"/>
    <mergeCell ref="AS96:AY96"/>
    <mergeCell ref="AS42:AY42"/>
    <mergeCell ref="AS43:AY43"/>
    <mergeCell ref="AS44:AY44"/>
    <mergeCell ref="AS45:AY45"/>
    <mergeCell ref="AS46:AY46"/>
    <mergeCell ref="AS47:AY47"/>
    <mergeCell ref="AS61:AY61"/>
    <mergeCell ref="AS69:AY69"/>
    <mergeCell ref="AS70:AY70"/>
    <mergeCell ref="AS53:AY53"/>
    <mergeCell ref="AS54:AY54"/>
    <mergeCell ref="AS36:AY36"/>
    <mergeCell ref="AS37:AY37"/>
    <mergeCell ref="AS38:AY38"/>
    <mergeCell ref="AS24:AY24"/>
    <mergeCell ref="AS25:AY25"/>
    <mergeCell ref="AS26:AY26"/>
    <mergeCell ref="AS27:AY27"/>
    <mergeCell ref="AS28:AY28"/>
    <mergeCell ref="AS29:AY29"/>
    <mergeCell ref="AS30:AY30"/>
    <mergeCell ref="AS31:AY31"/>
    <mergeCell ref="AS32:AY32"/>
    <mergeCell ref="AS33:AY33"/>
    <mergeCell ref="AS34:AY34"/>
    <mergeCell ref="AS35:AY35"/>
    <mergeCell ref="AP1:AX4"/>
    <mergeCell ref="AQ10:AX10"/>
    <mergeCell ref="AQ15:AX15"/>
    <mergeCell ref="AS16:AY16"/>
    <mergeCell ref="AS17:AY17"/>
    <mergeCell ref="AS18:AY18"/>
    <mergeCell ref="AS19:AY19"/>
    <mergeCell ref="AS20:AY20"/>
    <mergeCell ref="AS21:AY21"/>
    <mergeCell ref="AS22:AY22"/>
    <mergeCell ref="AS23:AY23"/>
    <mergeCell ref="AY15:BA15"/>
    <mergeCell ref="A14:AW14"/>
    <mergeCell ref="R30:W30"/>
    <mergeCell ref="X29:AA29"/>
    <mergeCell ref="X30:AA30"/>
    <mergeCell ref="X31:AA31"/>
    <mergeCell ref="AB25:AE25"/>
    <mergeCell ref="AB20:AE20"/>
    <mergeCell ref="AB26:AE26"/>
    <mergeCell ref="AB27:AE27"/>
    <mergeCell ref="AB28:AE28"/>
    <mergeCell ref="AB29:AE29"/>
    <mergeCell ref="AF22:AN22"/>
    <mergeCell ref="AO22:AQ22"/>
    <mergeCell ref="AO23:AQ23"/>
    <mergeCell ref="AO24:AQ24"/>
    <mergeCell ref="AO25:AQ25"/>
    <mergeCell ref="AO26:AQ26"/>
    <mergeCell ref="AS48:AY48"/>
    <mergeCell ref="AS49:AY49"/>
    <mergeCell ref="AS50:AY50"/>
    <mergeCell ref="AS51:AY51"/>
    <mergeCell ref="AS52:AY52"/>
    <mergeCell ref="AS81:AY81"/>
    <mergeCell ref="AS82:AY82"/>
    <mergeCell ref="AS83:AY83"/>
    <mergeCell ref="AS84:AY84"/>
    <mergeCell ref="AS77:AY77"/>
    <mergeCell ref="AS55:AY55"/>
    <mergeCell ref="AS56:AY56"/>
    <mergeCell ref="AS57:AY57"/>
    <mergeCell ref="AS58:AY58"/>
    <mergeCell ref="AS59:AY59"/>
    <mergeCell ref="AS60:AY60"/>
    <mergeCell ref="AS85:AY85"/>
    <mergeCell ref="AS86:AY86"/>
    <mergeCell ref="AS87:AY87"/>
    <mergeCell ref="AS88:AY88"/>
    <mergeCell ref="AS89:AY89"/>
    <mergeCell ref="AS73:AY73"/>
    <mergeCell ref="AS74:AY74"/>
    <mergeCell ref="AS75:AY75"/>
    <mergeCell ref="AS76:AY76"/>
    <mergeCell ref="AM137:AU137"/>
    <mergeCell ref="AM138:AV138"/>
    <mergeCell ref="AS113:AY113"/>
    <mergeCell ref="AS114:AY114"/>
    <mergeCell ref="AS115:AY115"/>
    <mergeCell ref="AS98:AY98"/>
    <mergeCell ref="AS99:AY99"/>
    <mergeCell ref="AS100:AY100"/>
    <mergeCell ref="AS101:AY101"/>
    <mergeCell ref="AS102:AY102"/>
    <mergeCell ref="AS103:AY103"/>
    <mergeCell ref="AS104:AY104"/>
    <mergeCell ref="AS107:AY107"/>
    <mergeCell ref="AS108:AY108"/>
    <mergeCell ref="AS109:AY109"/>
    <mergeCell ref="AS110:AY110"/>
    <mergeCell ref="AS111:AY111"/>
    <mergeCell ref="AS112:AY112"/>
    <mergeCell ref="AS105:AY105"/>
    <mergeCell ref="AS106:AY106"/>
    <mergeCell ref="AO109:AQ109"/>
    <mergeCell ref="AO110:AQ110"/>
    <mergeCell ref="AO111:AQ111"/>
    <mergeCell ref="AO112:AQ112"/>
    <mergeCell ref="AV140:AV149"/>
    <mergeCell ref="AO130:AQ130"/>
    <mergeCell ref="AS97:AY97"/>
    <mergeCell ref="AS80:AY80"/>
    <mergeCell ref="AW135:AX135"/>
    <mergeCell ref="AW136:AX136"/>
    <mergeCell ref="AW137:AX137"/>
    <mergeCell ref="AW138:AX138"/>
    <mergeCell ref="AW139:AX139"/>
    <mergeCell ref="AW140:AX149"/>
    <mergeCell ref="AS116:AY116"/>
    <mergeCell ref="AS117:AY117"/>
    <mergeCell ref="AS118:AY118"/>
    <mergeCell ref="AS119:AY119"/>
    <mergeCell ref="AS120:AY120"/>
    <mergeCell ref="AS121:AY121"/>
    <mergeCell ref="AS122:AY122"/>
    <mergeCell ref="AS123:AY123"/>
    <mergeCell ref="AS124:AY124"/>
    <mergeCell ref="AJ143:AS143"/>
    <mergeCell ref="AJ144:AT144"/>
    <mergeCell ref="AJ145:AS145"/>
    <mergeCell ref="AM135:AU135"/>
    <mergeCell ref="AM136:AU136"/>
  </mergeCells>
  <pageMargins left="0.19670000000000001" right="0.19" top="0.2" bottom="0.2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Evolução 2017</vt:lpstr>
      <vt:lpstr>Despesas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fisca</cp:lastModifiedBy>
  <cp:lastPrinted>2017-10-20T16:25:35Z</cp:lastPrinted>
  <dcterms:modified xsi:type="dcterms:W3CDTF">2017-10-20T16:29:48Z</dcterms:modified>
</cp:coreProperties>
</file>